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alan/Dropbox/1. The Best Forex EA Robot/EA/Shehan/"/>
    </mc:Choice>
  </mc:AlternateContent>
  <xr:revisionPtr revIDLastSave="0" documentId="8_{6BBDF760-C1C7-074F-85A7-6A9559DBF91A}" xr6:coauthVersionLast="47" xr6:coauthVersionMax="47" xr10:uidLastSave="{00000000-0000-0000-0000-000000000000}"/>
  <workbookProtection workbookAlgorithmName="SHA-512" workbookHashValue="URMwFj7MtfUniJ63KOBIBpftIY4ONjHFzDiIkI8BwhPydJ8DexjOlBf3sP+DTp5mJWNz1KJrExUYFb+bW/k8GA==" workbookSaltValue="xGjdMqtD7gyRhRWiEIHBjw==" workbookSpinCount="100000" lockStructure="1"/>
  <bookViews>
    <workbookView xWindow="1100" yWindow="500" windowWidth="31400" windowHeight="19240" activeTab="3" xr2:uid="{00000000-000D-0000-FFFF-FFFF00000000}"/>
  </bookViews>
  <sheets>
    <sheet name="Original" sheetId="1" state="hidden" r:id="rId1"/>
    <sheet name="Lot sizes original" sheetId="2" r:id="rId2"/>
    <sheet name="Lot sizes changed" sheetId="3" r:id="rId3"/>
    <sheet name="Exposu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4" l="1"/>
  <c r="J25" i="4"/>
  <c r="J26" i="4"/>
  <c r="J27" i="4"/>
  <c r="J28" i="4"/>
  <c r="J29" i="4"/>
  <c r="J30" i="4"/>
  <c r="J31" i="4"/>
  <c r="J32" i="4"/>
  <c r="J33" i="4"/>
  <c r="J23" i="4"/>
  <c r="J7" i="4"/>
  <c r="J8" i="4"/>
  <c r="J9" i="4"/>
  <c r="J10" i="4"/>
  <c r="J11" i="4"/>
  <c r="J12" i="4"/>
  <c r="J13" i="4"/>
  <c r="J14" i="4"/>
  <c r="J15" i="4"/>
  <c r="J16" i="4"/>
  <c r="J6" i="4"/>
  <c r="C6" i="4" l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Y16" i="2" s="1"/>
  <c r="AA8" i="2"/>
  <c r="C23" i="4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Y21" i="2"/>
  <c r="F22" i="4"/>
  <c r="L22" i="4" s="1"/>
  <c r="H23" i="4"/>
  <c r="H24" i="4"/>
  <c r="H25" i="4"/>
  <c r="H26" i="4"/>
  <c r="H27" i="4"/>
  <c r="H28" i="4"/>
  <c r="H29" i="4"/>
  <c r="H30" i="4"/>
  <c r="H31" i="4"/>
  <c r="H32" i="4"/>
  <c r="H33" i="4"/>
  <c r="H22" i="4"/>
  <c r="H8" i="4"/>
  <c r="I22" i="4"/>
  <c r="B16" i="4"/>
  <c r="H16" i="4" s="1"/>
  <c r="B15" i="4"/>
  <c r="H15" i="4" s="1"/>
  <c r="B14" i="4"/>
  <c r="H14" i="4" s="1"/>
  <c r="B13" i="4"/>
  <c r="H13" i="4" s="1"/>
  <c r="B12" i="4"/>
  <c r="H12" i="4" s="1"/>
  <c r="B11" i="4"/>
  <c r="H11" i="4" s="1"/>
  <c r="B10" i="4"/>
  <c r="H10" i="4" s="1"/>
  <c r="B9" i="4"/>
  <c r="H9" i="4" s="1"/>
  <c r="B8" i="4"/>
  <c r="B7" i="4"/>
  <c r="H7" i="4" s="1"/>
  <c r="B6" i="4"/>
  <c r="H6" i="4" s="1"/>
  <c r="F5" i="4"/>
  <c r="L5" i="4" s="1"/>
  <c r="B5" i="4"/>
  <c r="H5" i="4" s="1"/>
  <c r="Y6" i="3" l="1"/>
  <c r="Y10" i="2"/>
  <c r="Y9" i="2"/>
  <c r="Y15" i="2"/>
  <c r="Y13" i="2"/>
  <c r="Y11" i="2"/>
  <c r="Y8" i="2"/>
  <c r="Y14" i="2"/>
  <c r="Y12" i="2"/>
  <c r="Y7" i="2"/>
  <c r="Y5" i="3"/>
  <c r="AS4" i="3" l="1"/>
  <c r="AO5" i="3"/>
  <c r="AO6" i="3"/>
  <c r="AO7" i="3"/>
  <c r="AO8" i="3"/>
  <c r="AO9" i="3"/>
  <c r="AO10" i="3"/>
  <c r="AO11" i="3"/>
  <c r="AO12" i="3"/>
  <c r="AO13" i="3"/>
  <c r="AO14" i="3"/>
  <c r="AO15" i="3"/>
  <c r="AO4" i="3"/>
  <c r="AM54" i="3"/>
  <c r="AA21" i="3"/>
  <c r="AA40" i="3" s="1"/>
  <c r="Y21" i="3"/>
  <c r="Y40" i="3" s="1"/>
  <c r="R10" i="3"/>
  <c r="Q10" i="3"/>
  <c r="O10" i="3"/>
  <c r="K10" i="3"/>
  <c r="J10" i="3"/>
  <c r="R9" i="3"/>
  <c r="Q9" i="3"/>
  <c r="O9" i="3"/>
  <c r="K9" i="3"/>
  <c r="J9" i="3"/>
  <c r="H9" i="3"/>
  <c r="R8" i="3"/>
  <c r="Q8" i="3"/>
  <c r="O8" i="3"/>
  <c r="K8" i="3"/>
  <c r="J8" i="3"/>
  <c r="H8" i="3"/>
  <c r="R7" i="3"/>
  <c r="Q7" i="3"/>
  <c r="O7" i="3"/>
  <c r="K7" i="3"/>
  <c r="J7" i="3"/>
  <c r="H7" i="3"/>
  <c r="AC6" i="3"/>
  <c r="AC5" i="3" s="1"/>
  <c r="AC21" i="3" s="1"/>
  <c r="AA6" i="3"/>
  <c r="AA22" i="3" s="1"/>
  <c r="AA41" i="3" s="1"/>
  <c r="R6" i="3"/>
  <c r="Q6" i="3"/>
  <c r="O6" i="3"/>
  <c r="K6" i="3"/>
  <c r="J6" i="3"/>
  <c r="H6" i="3"/>
  <c r="AB5" i="3"/>
  <c r="AB21" i="3" s="1"/>
  <c r="AB35" i="3" s="1"/>
  <c r="R5" i="3"/>
  <c r="Q5" i="3"/>
  <c r="K5" i="3"/>
  <c r="J5" i="3"/>
  <c r="AB5" i="2"/>
  <c r="AA40" i="2"/>
  <c r="AM54" i="2"/>
  <c r="AA21" i="2"/>
  <c r="R10" i="2"/>
  <c r="Q10" i="2"/>
  <c r="O10" i="2"/>
  <c r="K10" i="2"/>
  <c r="J10" i="2"/>
  <c r="R9" i="2"/>
  <c r="Q9" i="2"/>
  <c r="O9" i="2"/>
  <c r="K9" i="2"/>
  <c r="J9" i="2"/>
  <c r="H9" i="2"/>
  <c r="R8" i="2"/>
  <c r="Q8" i="2"/>
  <c r="O8" i="2"/>
  <c r="K8" i="2"/>
  <c r="J8" i="2"/>
  <c r="H8" i="2"/>
  <c r="AA7" i="2"/>
  <c r="AD7" i="2" s="1"/>
  <c r="R7" i="2"/>
  <c r="Q7" i="2"/>
  <c r="O7" i="2"/>
  <c r="K7" i="2"/>
  <c r="J7" i="2"/>
  <c r="H7" i="2"/>
  <c r="AA6" i="2"/>
  <c r="AA22" i="2" s="1"/>
  <c r="AA41" i="2" s="1"/>
  <c r="R6" i="2"/>
  <c r="Q6" i="2"/>
  <c r="O6" i="2"/>
  <c r="K6" i="2"/>
  <c r="K18" i="2" s="1"/>
  <c r="J6" i="2"/>
  <c r="H6" i="2"/>
  <c r="R5" i="2"/>
  <c r="Q5" i="2"/>
  <c r="K5" i="2"/>
  <c r="J5" i="2"/>
  <c r="Y25" i="1"/>
  <c r="Y26" i="1"/>
  <c r="Y27" i="1"/>
  <c r="Y28" i="1"/>
  <c r="Y29" i="1"/>
  <c r="Y30" i="1"/>
  <c r="Y31" i="1"/>
  <c r="Y32" i="1"/>
  <c r="Y33" i="1"/>
  <c r="Y21" i="1"/>
  <c r="AA21" i="1"/>
  <c r="Y6" i="1"/>
  <c r="Y22" i="1" s="1"/>
  <c r="AB5" i="1"/>
  <c r="AB21" i="1" s="1"/>
  <c r="AB35" i="1" s="1"/>
  <c r="AA6" i="1"/>
  <c r="AC6" i="1" s="1"/>
  <c r="J18" i="2" l="1"/>
  <c r="J18" i="3"/>
  <c r="Q18" i="3"/>
  <c r="R18" i="3"/>
  <c r="AC6" i="2"/>
  <c r="Q18" i="2"/>
  <c r="R18" i="2"/>
  <c r="AR21" i="3"/>
  <c r="E22" i="4"/>
  <c r="K22" i="4" s="1"/>
  <c r="AP21" i="3"/>
  <c r="AB41" i="3"/>
  <c r="AN41" i="3" s="1"/>
  <c r="AS22" i="3" s="1"/>
  <c r="F23" i="4" s="1"/>
  <c r="L23" i="4" s="1"/>
  <c r="K18" i="3"/>
  <c r="AA7" i="3"/>
  <c r="AD6" i="2"/>
  <c r="AA23" i="2"/>
  <c r="AA42" i="2" s="1"/>
  <c r="AE8" i="2"/>
  <c r="AC22" i="1"/>
  <c r="AC5" i="1"/>
  <c r="AC21" i="1" s="1"/>
  <c r="AC35" i="1" s="1"/>
  <c r="AA7" i="1"/>
  <c r="AA22" i="1"/>
  <c r="Y7" i="1"/>
  <c r="AA23" i="3" l="1"/>
  <c r="AA42" i="3" s="1"/>
  <c r="AD7" i="3"/>
  <c r="AA8" i="3"/>
  <c r="AA9" i="2"/>
  <c r="AF9" i="2" s="1"/>
  <c r="AA24" i="2"/>
  <c r="AA43" i="2" s="1"/>
  <c r="AD5" i="2"/>
  <c r="AC5" i="2"/>
  <c r="AA8" i="1"/>
  <c r="AA23" i="1"/>
  <c r="AD7" i="1"/>
  <c r="Y23" i="1"/>
  <c r="Y8" i="1"/>
  <c r="AA24" i="3" l="1"/>
  <c r="AA43" i="3" s="1"/>
  <c r="AA9" i="3"/>
  <c r="AE8" i="3"/>
  <c r="AD6" i="3"/>
  <c r="AB42" i="3"/>
  <c r="AA25" i="2"/>
  <c r="AA44" i="2" s="1"/>
  <c r="AA10" i="2"/>
  <c r="AG10" i="2" s="1"/>
  <c r="AE7" i="2"/>
  <c r="AD6" i="1"/>
  <c r="AD23" i="1"/>
  <c r="Y24" i="1"/>
  <c r="AA9" i="1"/>
  <c r="AE8" i="1"/>
  <c r="AA24" i="1"/>
  <c r="AB43" i="3" l="1"/>
  <c r="AD5" i="3"/>
  <c r="AD21" i="3" s="1"/>
  <c r="AE7" i="3"/>
  <c r="AF9" i="3"/>
  <c r="AA10" i="3"/>
  <c r="AA25" i="3"/>
  <c r="AA44" i="3" s="1"/>
  <c r="AA26" i="2"/>
  <c r="AA45" i="2" s="1"/>
  <c r="AA11" i="2"/>
  <c r="AH11" i="2" s="1"/>
  <c r="AF8" i="2"/>
  <c r="AE6" i="2"/>
  <c r="AE24" i="1"/>
  <c r="AE7" i="1"/>
  <c r="AA10" i="1"/>
  <c r="AA25" i="1"/>
  <c r="AF9" i="1"/>
  <c r="AD5" i="1"/>
  <c r="AD21" i="1" s="1"/>
  <c r="AD22" i="1"/>
  <c r="AD35" i="1" l="1"/>
  <c r="AB44" i="3"/>
  <c r="AA11" i="3"/>
  <c r="AG10" i="3"/>
  <c r="AA26" i="3"/>
  <c r="AA45" i="3" s="1"/>
  <c r="AE6" i="3"/>
  <c r="AF8" i="3"/>
  <c r="AE5" i="2"/>
  <c r="AA12" i="2"/>
  <c r="AA27" i="2"/>
  <c r="AA46" i="2" s="1"/>
  <c r="AG9" i="2"/>
  <c r="AF7" i="2"/>
  <c r="AA11" i="1"/>
  <c r="AG10" i="1"/>
  <c r="AG9" i="1" s="1"/>
  <c r="AA26" i="1"/>
  <c r="AE6" i="1"/>
  <c r="AE23" i="1"/>
  <c r="AF8" i="1"/>
  <c r="AF25" i="1"/>
  <c r="AG26" i="1" l="1"/>
  <c r="AF7" i="3"/>
  <c r="AB45" i="3"/>
  <c r="AE5" i="3"/>
  <c r="AE21" i="3" s="1"/>
  <c r="AG9" i="3"/>
  <c r="AH11" i="3"/>
  <c r="AA12" i="3"/>
  <c r="AA27" i="3"/>
  <c r="AA46" i="3" s="1"/>
  <c r="AF6" i="2"/>
  <c r="AG8" i="2"/>
  <c r="AA28" i="2"/>
  <c r="AA47" i="2" s="1"/>
  <c r="AA13" i="2"/>
  <c r="AI12" i="2"/>
  <c r="AI11" i="2" s="1"/>
  <c r="AI10" i="2" s="1"/>
  <c r="AI9" i="2" s="1"/>
  <c r="AH10" i="2"/>
  <c r="AH9" i="2" s="1"/>
  <c r="AE22" i="1"/>
  <c r="AE5" i="1"/>
  <c r="AE21" i="1" s="1"/>
  <c r="AE35" i="1" s="1"/>
  <c r="AF24" i="1"/>
  <c r="AF7" i="1"/>
  <c r="AG25" i="1"/>
  <c r="AG8" i="1"/>
  <c r="AA12" i="1"/>
  <c r="AH11" i="1"/>
  <c r="AH10" i="1" s="1"/>
  <c r="AA27" i="1"/>
  <c r="AF6" i="3" l="1"/>
  <c r="AB46" i="3"/>
  <c r="AH10" i="3"/>
  <c r="AI12" i="3"/>
  <c r="AA28" i="3"/>
  <c r="AA47" i="3" s="1"/>
  <c r="AA13" i="3"/>
  <c r="AG8" i="3"/>
  <c r="AG7" i="2"/>
  <c r="AA14" i="2"/>
  <c r="AJ13" i="2"/>
  <c r="AA29" i="2"/>
  <c r="AA48" i="2" s="1"/>
  <c r="AF5" i="2"/>
  <c r="AF6" i="1"/>
  <c r="AF23" i="1"/>
  <c r="AA13" i="1"/>
  <c r="AI12" i="1"/>
  <c r="AI11" i="1" s="1"/>
  <c r="AA28" i="1"/>
  <c r="AH9" i="1"/>
  <c r="AH26" i="1"/>
  <c r="AG7" i="1"/>
  <c r="AG24" i="1"/>
  <c r="AH27" i="1"/>
  <c r="AA14" i="3" l="1"/>
  <c r="AA29" i="3"/>
  <c r="AA48" i="3" s="1"/>
  <c r="AJ13" i="3"/>
  <c r="AF5" i="3"/>
  <c r="AF21" i="3" s="1"/>
  <c r="AB47" i="3"/>
  <c r="AG7" i="3"/>
  <c r="AI11" i="3"/>
  <c r="AH9" i="3"/>
  <c r="AG6" i="2"/>
  <c r="AJ12" i="2"/>
  <c r="AJ11" i="2" s="1"/>
  <c r="AJ10" i="2" s="1"/>
  <c r="AJ9" i="2" s="1"/>
  <c r="AH8" i="2"/>
  <c r="AA30" i="2"/>
  <c r="AA49" i="2" s="1"/>
  <c r="AK14" i="2"/>
  <c r="AA15" i="2"/>
  <c r="AI28" i="1"/>
  <c r="AA14" i="1"/>
  <c r="AA29" i="1"/>
  <c r="AJ13" i="1"/>
  <c r="AJ12" i="1" s="1"/>
  <c r="AI10" i="1"/>
  <c r="AI27" i="1"/>
  <c r="AH8" i="1"/>
  <c r="AH25" i="1"/>
  <c r="AG6" i="1"/>
  <c r="AG23" i="1"/>
  <c r="AF5" i="1"/>
  <c r="AF21" i="1" s="1"/>
  <c r="AF22" i="1"/>
  <c r="AJ29" i="1"/>
  <c r="AF35" i="1" l="1"/>
  <c r="AJ12" i="3"/>
  <c r="AA30" i="3"/>
  <c r="AA49" i="3" s="1"/>
  <c r="AK14" i="3"/>
  <c r="AA15" i="3"/>
  <c r="AH8" i="3"/>
  <c r="AG6" i="3"/>
  <c r="AB48" i="3"/>
  <c r="AI10" i="3"/>
  <c r="AL15" i="2"/>
  <c r="AA31" i="2"/>
  <c r="AA50" i="2" s="1"/>
  <c r="AA16" i="2"/>
  <c r="AH7" i="2"/>
  <c r="AK13" i="2"/>
  <c r="AG5" i="2"/>
  <c r="AH7" i="1"/>
  <c r="AH24" i="1"/>
  <c r="AJ11" i="1"/>
  <c r="AJ28" i="1"/>
  <c r="AA15" i="1"/>
  <c r="AK14" i="1"/>
  <c r="AK13" i="1" s="1"/>
  <c r="AA30" i="1"/>
  <c r="AG5" i="1"/>
  <c r="AG21" i="1" s="1"/>
  <c r="AG22" i="1"/>
  <c r="AI9" i="1"/>
  <c r="AI26" i="1"/>
  <c r="AK30" i="1"/>
  <c r="AJ11" i="3" l="1"/>
  <c r="AI9" i="3"/>
  <c r="AH7" i="3"/>
  <c r="AK13" i="3"/>
  <c r="AB49" i="3"/>
  <c r="AG5" i="3"/>
  <c r="AG21" i="3" s="1"/>
  <c r="AA31" i="3"/>
  <c r="AA50" i="3" s="1"/>
  <c r="AA16" i="3"/>
  <c r="AL15" i="3"/>
  <c r="AL14" i="2"/>
  <c r="AI8" i="2"/>
  <c r="AK12" i="2"/>
  <c r="AK11" i="2" s="1"/>
  <c r="AK10" i="2" s="1"/>
  <c r="AK9" i="2" s="1"/>
  <c r="AH6" i="2"/>
  <c r="AM16" i="2"/>
  <c r="AA32" i="2"/>
  <c r="AA51" i="2" s="1"/>
  <c r="AJ10" i="1"/>
  <c r="AJ27" i="1"/>
  <c r="AI8" i="1"/>
  <c r="AI25" i="1"/>
  <c r="AK12" i="1"/>
  <c r="AK29" i="1"/>
  <c r="AG35" i="1"/>
  <c r="AA16" i="1"/>
  <c r="AA31" i="1"/>
  <c r="AL15" i="1"/>
  <c r="AL14" i="1" s="1"/>
  <c r="AH6" i="1"/>
  <c r="AH23" i="1"/>
  <c r="AL14" i="3" l="1"/>
  <c r="AH6" i="3"/>
  <c r="AA32" i="3"/>
  <c r="AA51" i="3" s="1"/>
  <c r="AM16" i="3"/>
  <c r="AK12" i="3"/>
  <c r="AB50" i="3"/>
  <c r="AJ10" i="3"/>
  <c r="AI8" i="3"/>
  <c r="AI7" i="2"/>
  <c r="AM15" i="2"/>
  <c r="AH5" i="2"/>
  <c r="AL13" i="2"/>
  <c r="AH5" i="1"/>
  <c r="AH21" i="1" s="1"/>
  <c r="AH22" i="1"/>
  <c r="AL13" i="1"/>
  <c r="AL30" i="1"/>
  <c r="AI24" i="1"/>
  <c r="AI7" i="1"/>
  <c r="AL31" i="1"/>
  <c r="AK11" i="1"/>
  <c r="AK28" i="1"/>
  <c r="AJ9" i="1"/>
  <c r="AJ26" i="1"/>
  <c r="AA17" i="1"/>
  <c r="AA33" i="1" s="1"/>
  <c r="AM16" i="1"/>
  <c r="AM15" i="1" s="1"/>
  <c r="AA32" i="1"/>
  <c r="AM32" i="1"/>
  <c r="AH35" i="1" l="1"/>
  <c r="AM15" i="3"/>
  <c r="AB51" i="3"/>
  <c r="AI7" i="3"/>
  <c r="AH5" i="3"/>
  <c r="AH21" i="3" s="1"/>
  <c r="AL13" i="3"/>
  <c r="AJ9" i="3"/>
  <c r="AK11" i="3"/>
  <c r="AL12" i="2"/>
  <c r="AL11" i="2" s="1"/>
  <c r="AL10" i="2" s="1"/>
  <c r="AL9" i="2" s="1"/>
  <c r="AI6" i="2"/>
  <c r="AM14" i="2"/>
  <c r="AJ8" i="2"/>
  <c r="AL12" i="1"/>
  <c r="AL29" i="1"/>
  <c r="AJ8" i="1"/>
  <c r="AJ25" i="1"/>
  <c r="AI6" i="1"/>
  <c r="AI23" i="1"/>
  <c r="AK10" i="1"/>
  <c r="AK27" i="1"/>
  <c r="AM14" i="1"/>
  <c r="AM31" i="1"/>
  <c r="AM14" i="3" l="1"/>
  <c r="AB54" i="3"/>
  <c r="AK10" i="3"/>
  <c r="AJ8" i="3"/>
  <c r="AL12" i="3"/>
  <c r="AI6" i="3"/>
  <c r="AM13" i="2"/>
  <c r="AI5" i="2"/>
  <c r="AJ7" i="2"/>
  <c r="AK9" i="1"/>
  <c r="AK26" i="1"/>
  <c r="AM13" i="1"/>
  <c r="AM30" i="1"/>
  <c r="AI5" i="1"/>
  <c r="AI21" i="1" s="1"/>
  <c r="AI22" i="1"/>
  <c r="AL11" i="1"/>
  <c r="AL28" i="1"/>
  <c r="AJ7" i="1"/>
  <c r="AJ24" i="1"/>
  <c r="AL11" i="3" l="1"/>
  <c r="AJ7" i="3"/>
  <c r="AI5" i="3"/>
  <c r="AI21" i="3" s="1"/>
  <c r="AK9" i="3"/>
  <c r="AM13" i="3"/>
  <c r="AK8" i="2"/>
  <c r="AJ6" i="2"/>
  <c r="AM12" i="2"/>
  <c r="AM11" i="2" s="1"/>
  <c r="AM10" i="2" s="1"/>
  <c r="AM9" i="2" s="1"/>
  <c r="AL10" i="1"/>
  <c r="AL27" i="1"/>
  <c r="AM12" i="1"/>
  <c r="AM29" i="1"/>
  <c r="AJ6" i="1"/>
  <c r="AJ23" i="1"/>
  <c r="AI35" i="1"/>
  <c r="AK8" i="1"/>
  <c r="AK25" i="1"/>
  <c r="AK8" i="3" l="1"/>
  <c r="AJ6" i="3"/>
  <c r="AM12" i="3"/>
  <c r="AL10" i="3"/>
  <c r="AJ5" i="2"/>
  <c r="AK7" i="2"/>
  <c r="AK7" i="1"/>
  <c r="AK24" i="1"/>
  <c r="AM11" i="1"/>
  <c r="AM28" i="1"/>
  <c r="AJ5" i="1"/>
  <c r="AJ21" i="1" s="1"/>
  <c r="AJ35" i="1" s="1"/>
  <c r="AJ22" i="1"/>
  <c r="AL9" i="1"/>
  <c r="AL26" i="1"/>
  <c r="AJ5" i="3" l="1"/>
  <c r="AJ21" i="3" s="1"/>
  <c r="AK7" i="3"/>
  <c r="AL9" i="3"/>
  <c r="AM11" i="3"/>
  <c r="AK6" i="2"/>
  <c r="AL8" i="2"/>
  <c r="AL8" i="1"/>
  <c r="AL25" i="1"/>
  <c r="AM10" i="1"/>
  <c r="AM27" i="1"/>
  <c r="AK6" i="1"/>
  <c r="AK23" i="1"/>
  <c r="AM10" i="3" l="1"/>
  <c r="AK6" i="3"/>
  <c r="AL8" i="3"/>
  <c r="AL7" i="2"/>
  <c r="AK5" i="2"/>
  <c r="AM9" i="1"/>
  <c r="AM26" i="1"/>
  <c r="AK5" i="1"/>
  <c r="AK21" i="1" s="1"/>
  <c r="AK22" i="1"/>
  <c r="AL7" i="1"/>
  <c r="AL24" i="1"/>
  <c r="AK5" i="3" l="1"/>
  <c r="AK21" i="3" s="1"/>
  <c r="AL7" i="3"/>
  <c r="AM9" i="3"/>
  <c r="AL6" i="2"/>
  <c r="AM8" i="2"/>
  <c r="AK35" i="1"/>
  <c r="AL6" i="1"/>
  <c r="AL23" i="1"/>
  <c r="AM8" i="1"/>
  <c r="AM25" i="1"/>
  <c r="AL6" i="3" l="1"/>
  <c r="AM8" i="3"/>
  <c r="AM7" i="2"/>
  <c r="AL5" i="2"/>
  <c r="AM7" i="1"/>
  <c r="AM24" i="1"/>
  <c r="AL5" i="1"/>
  <c r="AL21" i="1" s="1"/>
  <c r="AL22" i="1"/>
  <c r="AM7" i="3" l="1"/>
  <c r="AL5" i="3"/>
  <c r="AL21" i="3" s="1"/>
  <c r="AM6" i="2"/>
  <c r="AL35" i="1"/>
  <c r="AM6" i="1"/>
  <c r="AM23" i="1"/>
  <c r="AM6" i="3" l="1"/>
  <c r="AM5" i="2"/>
  <c r="AM5" i="1"/>
  <c r="AM21" i="1" s="1"/>
  <c r="AM22" i="1"/>
  <c r="AM35" i="1" l="1"/>
  <c r="AM5" i="3"/>
  <c r="AM21" i="3" s="1"/>
  <c r="H9" i="1" l="1"/>
  <c r="H8" i="1"/>
  <c r="H7" i="1"/>
  <c r="H6" i="1"/>
  <c r="O7" i="1"/>
  <c r="O8" i="1"/>
  <c r="O9" i="1"/>
  <c r="O10" i="1"/>
  <c r="O6" i="1"/>
  <c r="K10" i="1"/>
  <c r="J10" i="1"/>
  <c r="K9" i="1"/>
  <c r="J9" i="1"/>
  <c r="K8" i="1"/>
  <c r="J8" i="1"/>
  <c r="K7" i="1"/>
  <c r="J7" i="1"/>
  <c r="K6" i="1"/>
  <c r="J6" i="1"/>
  <c r="K5" i="1"/>
  <c r="J5" i="1"/>
  <c r="R5" i="1"/>
  <c r="R18" i="1" s="1"/>
  <c r="R6" i="1"/>
  <c r="R7" i="1"/>
  <c r="R8" i="1"/>
  <c r="R9" i="1"/>
  <c r="Q6" i="1"/>
  <c r="Q7" i="1"/>
  <c r="Q8" i="1"/>
  <c r="Q9" i="1"/>
  <c r="Q10" i="1"/>
  <c r="Q5" i="1"/>
  <c r="Q18" i="1" s="1"/>
  <c r="R10" i="1"/>
  <c r="J18" i="1" l="1"/>
  <c r="K18" i="1"/>
  <c r="I5" i="4" l="1"/>
  <c r="Y40" i="2"/>
  <c r="AP21" i="2"/>
  <c r="AP4" i="3" s="1"/>
  <c r="Y5" i="2"/>
  <c r="AM21" i="2" s="1"/>
  <c r="AC21" i="2" l="1"/>
  <c r="AJ21" i="2"/>
  <c r="AK21" i="2"/>
  <c r="AD21" i="2"/>
  <c r="AB42" i="2"/>
  <c r="AB43" i="2"/>
  <c r="AB47" i="2"/>
  <c r="AB50" i="2"/>
  <c r="AB49" i="2"/>
  <c r="AB44" i="2"/>
  <c r="AB48" i="2"/>
  <c r="AB46" i="2"/>
  <c r="AB51" i="2"/>
  <c r="AB45" i="2"/>
  <c r="AB41" i="2"/>
  <c r="AE21" i="2"/>
  <c r="AH21" i="2"/>
  <c r="AG21" i="2"/>
  <c r="AL21" i="2"/>
  <c r="AB21" i="2"/>
  <c r="AB35" i="2" s="1"/>
  <c r="AQ21" i="2" s="1"/>
  <c r="AI21" i="2"/>
  <c r="AF21" i="2"/>
  <c r="E5" i="4" l="1"/>
  <c r="K5" i="4" s="1"/>
  <c r="AR4" i="3"/>
  <c r="AN41" i="2"/>
  <c r="AR22" i="2" s="1"/>
  <c r="AB54" i="2"/>
  <c r="AS5" i="3" l="1"/>
  <c r="F6" i="4"/>
  <c r="L6" i="4" s="1"/>
  <c r="Y6" i="2"/>
  <c r="AL22" i="2" s="1"/>
  <c r="I6" i="4"/>
  <c r="AC22" i="2" l="1"/>
  <c r="AC35" i="2" s="1"/>
  <c r="AQ22" i="2" s="1"/>
  <c r="AR5" i="3" s="1"/>
  <c r="AD22" i="2"/>
  <c r="AE22" i="2"/>
  <c r="AF22" i="2"/>
  <c r="AG22" i="2"/>
  <c r="AM22" i="2"/>
  <c r="AK22" i="2"/>
  <c r="AI22" i="2"/>
  <c r="Y22" i="2"/>
  <c r="AJ22" i="2"/>
  <c r="AH22" i="2"/>
  <c r="E6" i="4" l="1"/>
  <c r="K6" i="4" s="1"/>
  <c r="Y41" i="2"/>
  <c r="AP22" i="2"/>
  <c r="AP5" i="3" s="1"/>
  <c r="AQ5" i="3" s="1"/>
  <c r="AL23" i="2"/>
  <c r="AF23" i="2"/>
  <c r="AD23" i="2"/>
  <c r="AD35" i="2" s="1"/>
  <c r="AQ23" i="2" s="1"/>
  <c r="AH23" i="2"/>
  <c r="I7" i="4"/>
  <c r="AG23" i="2"/>
  <c r="AI23" i="2"/>
  <c r="AJ23" i="2"/>
  <c r="AE23" i="2"/>
  <c r="AK23" i="2"/>
  <c r="Y23" i="2"/>
  <c r="AM23" i="2"/>
  <c r="E7" i="4" l="1"/>
  <c r="K7" i="4" s="1"/>
  <c r="AR6" i="3"/>
  <c r="AP23" i="2"/>
  <c r="AP6" i="3" s="1"/>
  <c r="AQ6" i="3" s="1"/>
  <c r="Y42" i="2"/>
  <c r="AM24" i="2"/>
  <c r="AF24" i="2"/>
  <c r="Y24" i="2"/>
  <c r="AK24" i="2"/>
  <c r="AL24" i="2"/>
  <c r="AJ24" i="2"/>
  <c r="AH24" i="2"/>
  <c r="AG24" i="2"/>
  <c r="I8" i="4"/>
  <c r="AI24" i="2"/>
  <c r="AE24" i="2"/>
  <c r="AE35" i="2" s="1"/>
  <c r="AQ24" i="2" s="1"/>
  <c r="I23" i="4"/>
  <c r="AC42" i="2"/>
  <c r="AC49" i="2"/>
  <c r="AC47" i="2"/>
  <c r="AC45" i="2"/>
  <c r="AC43" i="2"/>
  <c r="AC46" i="2"/>
  <c r="AC51" i="2"/>
  <c r="AC48" i="2"/>
  <c r="AC44" i="2"/>
  <c r="AC50" i="2"/>
  <c r="AD47" i="2" l="1"/>
  <c r="AD51" i="2"/>
  <c r="AD43" i="2"/>
  <c r="AD48" i="2"/>
  <c r="AD44" i="2"/>
  <c r="AD50" i="2"/>
  <c r="AD45" i="2"/>
  <c r="AD46" i="2"/>
  <c r="AD49" i="2"/>
  <c r="I24" i="4"/>
  <c r="Y7" i="3"/>
  <c r="AP24" i="2"/>
  <c r="AP7" i="3" s="1"/>
  <c r="AQ7" i="3" s="1"/>
  <c r="Y43" i="2"/>
  <c r="E8" i="4"/>
  <c r="K8" i="4" s="1"/>
  <c r="AR7" i="3"/>
  <c r="AI25" i="2"/>
  <c r="I9" i="4"/>
  <c r="AF25" i="2"/>
  <c r="AF35" i="2" s="1"/>
  <c r="AQ25" i="2" s="1"/>
  <c r="AL25" i="2"/>
  <c r="AM25" i="2"/>
  <c r="AK25" i="2"/>
  <c r="AJ25" i="2"/>
  <c r="Y25" i="2"/>
  <c r="AH25" i="2"/>
  <c r="AG25" i="2"/>
  <c r="AD22" i="3"/>
  <c r="AJ22" i="3"/>
  <c r="AL22" i="3"/>
  <c r="Y22" i="3"/>
  <c r="AC22" i="3"/>
  <c r="AC35" i="3" s="1"/>
  <c r="AI22" i="3"/>
  <c r="AF22" i="3"/>
  <c r="AE22" i="3"/>
  <c r="AM22" i="3"/>
  <c r="AH22" i="3"/>
  <c r="AG22" i="3"/>
  <c r="AK22" i="3"/>
  <c r="AN42" i="2"/>
  <c r="AR23" i="2" s="1"/>
  <c r="AC54" i="2"/>
  <c r="AD54" i="2" l="1"/>
  <c r="E9" i="4"/>
  <c r="K9" i="4" s="1"/>
  <c r="AR8" i="3"/>
  <c r="E23" i="4"/>
  <c r="K23" i="4" s="1"/>
  <c r="AR22" i="3"/>
  <c r="Y8" i="3"/>
  <c r="I25" i="4"/>
  <c r="AM23" i="3"/>
  <c r="Y23" i="3"/>
  <c r="AE23" i="3"/>
  <c r="AH23" i="3"/>
  <c r="AK23" i="3"/>
  <c r="AF23" i="3"/>
  <c r="AG23" i="3"/>
  <c r="AL23" i="3"/>
  <c r="AD23" i="3"/>
  <c r="AJ23" i="3"/>
  <c r="AI23" i="3"/>
  <c r="AN43" i="2"/>
  <c r="AR24" i="2" s="1"/>
  <c r="AP22" i="3"/>
  <c r="AQ22" i="3" s="1"/>
  <c r="Y41" i="3"/>
  <c r="Y26" i="2"/>
  <c r="AG26" i="2"/>
  <c r="AG35" i="2" s="1"/>
  <c r="AQ26" i="2" s="1"/>
  <c r="I10" i="4"/>
  <c r="AJ26" i="2"/>
  <c r="AH26" i="2"/>
  <c r="AK26" i="2"/>
  <c r="AL26" i="2"/>
  <c r="AM26" i="2"/>
  <c r="AI26" i="2"/>
  <c r="AE45" i="2"/>
  <c r="AE51" i="2"/>
  <c r="AE44" i="2"/>
  <c r="AE47" i="2"/>
  <c r="AE46" i="2"/>
  <c r="AE48" i="2"/>
  <c r="AE50" i="2"/>
  <c r="AE49" i="2"/>
  <c r="AP25" i="2"/>
  <c r="AP8" i="3" s="1"/>
  <c r="AQ8" i="3" s="1"/>
  <c r="Y44" i="2"/>
  <c r="AS6" i="3"/>
  <c r="F7" i="4"/>
  <c r="AD35" i="3"/>
  <c r="L7" i="4" l="1"/>
  <c r="E10" i="4"/>
  <c r="K10" i="4" s="1"/>
  <c r="AR9" i="3"/>
  <c r="Y42" i="3"/>
  <c r="AP23" i="3"/>
  <c r="AQ23" i="3" s="1"/>
  <c r="Y45" i="2"/>
  <c r="AP26" i="2"/>
  <c r="AP9" i="3" s="1"/>
  <c r="AQ9" i="3" s="1"/>
  <c r="E24" i="4"/>
  <c r="K24" i="4" s="1"/>
  <c r="AR23" i="3"/>
  <c r="AE54" i="2"/>
  <c r="AC50" i="3"/>
  <c r="AC49" i="3"/>
  <c r="AC44" i="3"/>
  <c r="AC43" i="3"/>
  <c r="AC42" i="3"/>
  <c r="AC45" i="3"/>
  <c r="AC46" i="3"/>
  <c r="AC48" i="3"/>
  <c r="AC47" i="3"/>
  <c r="AC51" i="3"/>
  <c r="AN45" i="2"/>
  <c r="AR26" i="2" s="1"/>
  <c r="Y9" i="3"/>
  <c r="I26" i="4"/>
  <c r="AN44" i="2"/>
  <c r="AR25" i="2" s="1"/>
  <c r="AM27" i="2"/>
  <c r="AL27" i="2"/>
  <c r="I11" i="4"/>
  <c r="Y27" i="2"/>
  <c r="AJ27" i="2"/>
  <c r="AH27" i="2"/>
  <c r="AH35" i="2" s="1"/>
  <c r="AQ27" i="2" s="1"/>
  <c r="AI27" i="2"/>
  <c r="AK27" i="2"/>
  <c r="AS7" i="3"/>
  <c r="F8" i="4"/>
  <c r="L8" i="4" s="1"/>
  <c r="AF47" i="2"/>
  <c r="AF46" i="2"/>
  <c r="AF48" i="2"/>
  <c r="AF45" i="2"/>
  <c r="AF51" i="2"/>
  <c r="AF49" i="2"/>
  <c r="AF50" i="2"/>
  <c r="Y24" i="3"/>
  <c r="AF24" i="3"/>
  <c r="AL24" i="3"/>
  <c r="AE24" i="3"/>
  <c r="AE35" i="3" s="1"/>
  <c r="AH24" i="3"/>
  <c r="AM24" i="3"/>
  <c r="AJ24" i="3"/>
  <c r="AK24" i="3"/>
  <c r="AI24" i="3"/>
  <c r="AG24" i="3"/>
  <c r="AR24" i="3" l="1"/>
  <c r="E25" i="4"/>
  <c r="K25" i="4" s="1"/>
  <c r="AD50" i="3"/>
  <c r="AD43" i="3"/>
  <c r="AD44" i="3"/>
  <c r="AD48" i="3"/>
  <c r="AD51" i="3"/>
  <c r="AD49" i="3"/>
  <c r="AD45" i="3"/>
  <c r="AD47" i="3"/>
  <c r="AD46" i="3"/>
  <c r="F10" i="4"/>
  <c r="L10" i="4" s="1"/>
  <c r="AS9" i="3"/>
  <c r="I27" i="4"/>
  <c r="Y10" i="3"/>
  <c r="AN42" i="3"/>
  <c r="AS23" i="3" s="1"/>
  <c r="F24" i="4" s="1"/>
  <c r="AC54" i="3"/>
  <c r="AS8" i="3"/>
  <c r="F9" i="4"/>
  <c r="L9" i="4" s="1"/>
  <c r="AJ25" i="3"/>
  <c r="AI25" i="3"/>
  <c r="AM25" i="3"/>
  <c r="AH25" i="3"/>
  <c r="AF25" i="3"/>
  <c r="AF35" i="3" s="1"/>
  <c r="AK25" i="3"/>
  <c r="AL25" i="3"/>
  <c r="Y25" i="3"/>
  <c r="AG25" i="3"/>
  <c r="AP24" i="3"/>
  <c r="AQ24" i="3" s="1"/>
  <c r="Y43" i="3"/>
  <c r="Y46" i="2"/>
  <c r="AP27" i="2"/>
  <c r="AP10" i="3" s="1"/>
  <c r="AQ10" i="3" s="1"/>
  <c r="I12" i="4"/>
  <c r="Y28" i="2"/>
  <c r="AM28" i="2"/>
  <c r="AI28" i="2"/>
  <c r="AI35" i="2" s="1"/>
  <c r="AQ28" i="2" s="1"/>
  <c r="AL28" i="2"/>
  <c r="AJ28" i="2"/>
  <c r="AK28" i="2"/>
  <c r="E11" i="4"/>
  <c r="K11" i="4" s="1"/>
  <c r="AR10" i="3"/>
  <c r="AF54" i="2"/>
  <c r="AG49" i="2"/>
  <c r="AG51" i="2"/>
  <c r="AG46" i="2"/>
  <c r="AG50" i="2"/>
  <c r="AG48" i="2"/>
  <c r="AG47" i="2"/>
  <c r="L24" i="4" l="1"/>
  <c r="AR25" i="3"/>
  <c r="E26" i="4"/>
  <c r="K26" i="4" s="1"/>
  <c r="Y47" i="2"/>
  <c r="AP28" i="2"/>
  <c r="AP11" i="3" s="1"/>
  <c r="AQ11" i="3" s="1"/>
  <c r="AD54" i="3"/>
  <c r="AE50" i="3"/>
  <c r="AE51" i="3"/>
  <c r="AE49" i="3"/>
  <c r="AE48" i="3"/>
  <c r="AE44" i="3"/>
  <c r="AN44" i="3" s="1"/>
  <c r="AS25" i="3" s="1"/>
  <c r="F26" i="4" s="1"/>
  <c r="L26" i="4" s="1"/>
  <c r="AE46" i="3"/>
  <c r="AE47" i="3"/>
  <c r="AE45" i="3"/>
  <c r="AH50" i="2"/>
  <c r="AH48" i="2"/>
  <c r="AH51" i="2"/>
  <c r="AH49" i="2"/>
  <c r="AH47" i="2"/>
  <c r="AN47" i="2" s="1"/>
  <c r="AR28" i="2" s="1"/>
  <c r="E12" i="4"/>
  <c r="K12" i="4" s="1"/>
  <c r="AR11" i="3"/>
  <c r="AJ26" i="3"/>
  <c r="Y26" i="3"/>
  <c r="AG26" i="3"/>
  <c r="AG35" i="3" s="1"/>
  <c r="AI26" i="3"/>
  <c r="AL26" i="3"/>
  <c r="AH26" i="3"/>
  <c r="AK26" i="3"/>
  <c r="AM26" i="3"/>
  <c r="AG54" i="2"/>
  <c r="AN46" i="2"/>
  <c r="AR27" i="2" s="1"/>
  <c r="AN43" i="3"/>
  <c r="AS24" i="3" s="1"/>
  <c r="F25" i="4" s="1"/>
  <c r="L25" i="4" s="1"/>
  <c r="Y11" i="3"/>
  <c r="I28" i="4"/>
  <c r="AP25" i="3"/>
  <c r="AQ25" i="3" s="1"/>
  <c r="Y44" i="3"/>
  <c r="Y29" i="2"/>
  <c r="AK29" i="2"/>
  <c r="AL29" i="2"/>
  <c r="AM29" i="2"/>
  <c r="AJ29" i="2"/>
  <c r="AJ35" i="2" s="1"/>
  <c r="AQ29" i="2" s="1"/>
  <c r="I13" i="4"/>
  <c r="AR26" i="3" l="1"/>
  <c r="E27" i="4"/>
  <c r="K27" i="4" s="1"/>
  <c r="AI49" i="2"/>
  <c r="AI51" i="2"/>
  <c r="AI50" i="2"/>
  <c r="AI48" i="2"/>
  <c r="AS11" i="3"/>
  <c r="F12" i="4"/>
  <c r="L12" i="4" s="1"/>
  <c r="AP26" i="3"/>
  <c r="AQ26" i="3" s="1"/>
  <c r="Y45" i="3"/>
  <c r="AK30" i="2"/>
  <c r="AK35" i="2" s="1"/>
  <c r="AQ30" i="2" s="1"/>
  <c r="Y30" i="2"/>
  <c r="AL30" i="2"/>
  <c r="I14" i="4"/>
  <c r="AM30" i="2"/>
  <c r="F11" i="4"/>
  <c r="L11" i="4" s="1"/>
  <c r="AS10" i="3"/>
  <c r="AP29" i="2"/>
  <c r="AP12" i="3" s="1"/>
  <c r="AQ12" i="3" s="1"/>
  <c r="Y48" i="2"/>
  <c r="AF47" i="3"/>
  <c r="AF50" i="3"/>
  <c r="AF51" i="3"/>
  <c r="AF48" i="3"/>
  <c r="AF46" i="3"/>
  <c r="AF45" i="3"/>
  <c r="AN45" i="3" s="1"/>
  <c r="AS26" i="3" s="1"/>
  <c r="F27" i="4" s="1"/>
  <c r="L27" i="4" s="1"/>
  <c r="AF49" i="3"/>
  <c r="AE54" i="3"/>
  <c r="AJ27" i="3"/>
  <c r="Y27" i="3"/>
  <c r="AM27" i="3"/>
  <c r="AI27" i="3"/>
  <c r="AL27" i="3"/>
  <c r="AK27" i="3"/>
  <c r="AH27" i="3"/>
  <c r="AH35" i="3" s="1"/>
  <c r="AR12" i="3"/>
  <c r="E13" i="4"/>
  <c r="K13" i="4" s="1"/>
  <c r="AH54" i="2"/>
  <c r="I29" i="4"/>
  <c r="Y12" i="3"/>
  <c r="AI54" i="2" l="1"/>
  <c r="AN48" i="2"/>
  <c r="AR29" i="2" s="1"/>
  <c r="AF54" i="3"/>
  <c r="Y49" i="2"/>
  <c r="AP30" i="2"/>
  <c r="AP13" i="3" s="1"/>
  <c r="AQ13" i="3" s="1"/>
  <c r="AR13" i="3"/>
  <c r="E14" i="4"/>
  <c r="K14" i="4" s="1"/>
  <c r="AR27" i="3"/>
  <c r="E28" i="4"/>
  <c r="K28" i="4" s="1"/>
  <c r="I15" i="4"/>
  <c r="Y31" i="2"/>
  <c r="AL31" i="2"/>
  <c r="AL35" i="2" s="1"/>
  <c r="AQ31" i="2" s="1"/>
  <c r="AM31" i="2"/>
  <c r="AG46" i="3"/>
  <c r="AG49" i="3"/>
  <c r="AG47" i="3"/>
  <c r="AG50" i="3"/>
  <c r="AG51" i="3"/>
  <c r="AG48" i="3"/>
  <c r="AJ50" i="2"/>
  <c r="AJ49" i="2"/>
  <c r="AJ51" i="2"/>
  <c r="Y13" i="3"/>
  <c r="I30" i="4"/>
  <c r="AJ28" i="3"/>
  <c r="AI28" i="3"/>
  <c r="AI35" i="3" s="1"/>
  <c r="AM28" i="3"/>
  <c r="Y28" i="3"/>
  <c r="AL28" i="3"/>
  <c r="AK28" i="3"/>
  <c r="Y46" i="3"/>
  <c r="AP27" i="3"/>
  <c r="AQ27" i="3" s="1"/>
  <c r="I31" i="4" l="1"/>
  <c r="Y14" i="3"/>
  <c r="AM32" i="2"/>
  <c r="AM35" i="2" s="1"/>
  <c r="AQ32" i="2" s="1"/>
  <c r="Y32" i="2"/>
  <c r="F13" i="4"/>
  <c r="L13" i="4" s="1"/>
  <c r="AS12" i="3"/>
  <c r="AG54" i="3"/>
  <c r="AK50" i="2"/>
  <c r="AK51" i="2"/>
  <c r="AL29" i="3"/>
  <c r="AM29" i="3"/>
  <c r="AK29" i="3"/>
  <c r="AJ29" i="3"/>
  <c r="AJ35" i="3" s="1"/>
  <c r="Y29" i="3"/>
  <c r="AP31" i="2"/>
  <c r="AP14" i="3" s="1"/>
  <c r="AQ14" i="3" s="1"/>
  <c r="Y50" i="2"/>
  <c r="AL51" i="2" s="1"/>
  <c r="AN46" i="3"/>
  <c r="AS27" i="3" s="1"/>
  <c r="F28" i="4" s="1"/>
  <c r="L28" i="4" s="1"/>
  <c r="Y47" i="3"/>
  <c r="AP28" i="3"/>
  <c r="AQ28" i="3" s="1"/>
  <c r="AR28" i="3"/>
  <c r="E29" i="4"/>
  <c r="K29" i="4" s="1"/>
  <c r="AR14" i="3"/>
  <c r="E15" i="4"/>
  <c r="K15" i="4" s="1"/>
  <c r="AJ54" i="2"/>
  <c r="AN49" i="2"/>
  <c r="AR30" i="2" s="1"/>
  <c r="AH50" i="3"/>
  <c r="AH51" i="3"/>
  <c r="AH48" i="3"/>
  <c r="AH47" i="3"/>
  <c r="AH49" i="3"/>
  <c r="AH54" i="3" l="1"/>
  <c r="AN47" i="3"/>
  <c r="AS28" i="3" s="1"/>
  <c r="F29" i="4" s="1"/>
  <c r="L29" i="4" s="1"/>
  <c r="AL54" i="2"/>
  <c r="AN51" i="2"/>
  <c r="AR32" i="2" s="1"/>
  <c r="AK54" i="2"/>
  <c r="AN50" i="2"/>
  <c r="AR31" i="2" s="1"/>
  <c r="AI48" i="3"/>
  <c r="AI49" i="3"/>
  <c r="AI51" i="3"/>
  <c r="AI50" i="3"/>
  <c r="I32" i="4"/>
  <c r="Y15" i="3"/>
  <c r="AP32" i="2"/>
  <c r="Y51" i="2"/>
  <c r="E16" i="4"/>
  <c r="K16" i="4" s="1"/>
  <c r="AR15" i="3"/>
  <c r="AS13" i="3"/>
  <c r="F14" i="4"/>
  <c r="L14" i="4" s="1"/>
  <c r="AP29" i="3"/>
  <c r="AQ29" i="3" s="1"/>
  <c r="Y48" i="3"/>
  <c r="Y30" i="3"/>
  <c r="AM30" i="3"/>
  <c r="AL30" i="3"/>
  <c r="AK30" i="3"/>
  <c r="AK35" i="3" s="1"/>
  <c r="E30" i="4"/>
  <c r="K30" i="4" s="1"/>
  <c r="AR29" i="3"/>
  <c r="AP30" i="3" l="1"/>
  <c r="AQ30" i="3" s="1"/>
  <c r="Y49" i="3"/>
  <c r="F15" i="4"/>
  <c r="L15" i="4" s="1"/>
  <c r="AS14" i="3"/>
  <c r="Y31" i="3"/>
  <c r="AM31" i="3"/>
  <c r="AL31" i="3"/>
  <c r="AL35" i="3" s="1"/>
  <c r="AJ51" i="3"/>
  <c r="AJ50" i="3"/>
  <c r="AJ49" i="3"/>
  <c r="AI54" i="3"/>
  <c r="AN48" i="3"/>
  <c r="AS29" i="3" s="1"/>
  <c r="F30" i="4" s="1"/>
  <c r="L30" i="4" s="1"/>
  <c r="AS15" i="3"/>
  <c r="F16" i="4"/>
  <c r="L16" i="4" s="1"/>
  <c r="Y16" i="3"/>
  <c r="I33" i="4"/>
  <c r="E31" i="4"/>
  <c r="K31" i="4" s="1"/>
  <c r="AR30" i="3"/>
  <c r="AP15" i="3"/>
  <c r="AQ15" i="3" s="1"/>
  <c r="I16" i="4"/>
  <c r="AM32" i="3" l="1"/>
  <c r="AM35" i="3" s="1"/>
  <c r="Y32" i="3"/>
  <c r="AK50" i="3"/>
  <c r="AK51" i="3"/>
  <c r="AJ54" i="3"/>
  <c r="AN49" i="3"/>
  <c r="AS30" i="3" s="1"/>
  <c r="F31" i="4" s="1"/>
  <c r="L31" i="4" s="1"/>
  <c r="E32" i="4"/>
  <c r="K32" i="4" s="1"/>
  <c r="AR31" i="3"/>
  <c r="AP31" i="3"/>
  <c r="AQ31" i="3" s="1"/>
  <c r="Y50" i="3"/>
  <c r="AL51" i="3" s="1"/>
  <c r="AL54" i="3" l="1"/>
  <c r="AN51" i="3"/>
  <c r="AS32" i="3" s="1"/>
  <c r="F33" i="4" s="1"/>
  <c r="L33" i="4" s="1"/>
  <c r="AK54" i="3"/>
  <c r="AN50" i="3"/>
  <c r="AS31" i="3" s="1"/>
  <c r="F32" i="4" s="1"/>
  <c r="L32" i="4" s="1"/>
  <c r="AP32" i="3"/>
  <c r="AQ32" i="3" s="1"/>
  <c r="Y51" i="3"/>
  <c r="AR32" i="3"/>
  <c r="AR44" i="3" s="1"/>
  <c r="E33" i="4"/>
  <c r="K33" i="4" s="1"/>
</calcChain>
</file>

<file path=xl/sharedStrings.xml><?xml version="1.0" encoding="utf-8"?>
<sst xmlns="http://schemas.openxmlformats.org/spreadsheetml/2006/main" count="255" uniqueCount="40">
  <si>
    <t>EA Buy</t>
  </si>
  <si>
    <t>Long</t>
  </si>
  <si>
    <t>Price</t>
  </si>
  <si>
    <t>Lot Size</t>
  </si>
  <si>
    <t>Current Price</t>
  </si>
  <si>
    <t>TP</t>
  </si>
  <si>
    <t>Current Value</t>
  </si>
  <si>
    <t>TP Value</t>
  </si>
  <si>
    <t>Variance</t>
  </si>
  <si>
    <t>Pip Step</t>
  </si>
  <si>
    <t>TP 1</t>
  </si>
  <si>
    <t>TP 2</t>
  </si>
  <si>
    <t>TP 3</t>
  </si>
  <si>
    <t>TP 4</t>
  </si>
  <si>
    <t>TP 5</t>
  </si>
  <si>
    <t>TP 6</t>
  </si>
  <si>
    <t>TP 7</t>
  </si>
  <si>
    <t>TP 8</t>
  </si>
  <si>
    <t>TP 9</t>
  </si>
  <si>
    <t>TP 10</t>
  </si>
  <si>
    <t>TP 11</t>
  </si>
  <si>
    <t>TP 12</t>
  </si>
  <si>
    <t>Size</t>
  </si>
  <si>
    <t>Profit if trade is closed</t>
  </si>
  <si>
    <t>Strategy details</t>
  </si>
  <si>
    <t>Profit if the deal is successful</t>
  </si>
  <si>
    <t xml:space="preserve"> </t>
  </si>
  <si>
    <t>Gold EA - Lot sizes prescibed</t>
  </si>
  <si>
    <t>EA Positions</t>
  </si>
  <si>
    <t>DD when indicated position is opened</t>
  </si>
  <si>
    <t>Multiplier</t>
  </si>
  <si>
    <t>Gold EA - Lot sizes CHANGED</t>
  </si>
  <si>
    <t>Micro Account = $</t>
  </si>
  <si>
    <t>Cent Account = $</t>
  </si>
  <si>
    <t>Gold EA - Lot sizes  Original</t>
  </si>
  <si>
    <t>Gold EA - Lot sizes Original</t>
  </si>
  <si>
    <t>Only Change Info In YELLOW Cells</t>
  </si>
  <si>
    <t xml:space="preserve">You can change lot size and lot exponent to work out your profit and exposure </t>
  </si>
  <si>
    <t xml:space="preserve">The Info on the left is the Engineer original settings. You can change lots size in cloumn C to work out your profit and exposure </t>
  </si>
  <si>
    <r>
      <rPr>
        <b/>
        <sz val="12"/>
        <color theme="1"/>
        <rFont val="Calibri"/>
        <family val="2"/>
        <scheme val="minor"/>
      </rPr>
      <t>Total Accumulated DD</t>
    </r>
    <r>
      <rPr>
        <sz val="12"/>
        <color theme="1"/>
        <rFont val="Calibri"/>
        <family val="2"/>
        <scheme val="minor"/>
      </rPr>
      <t xml:space="preserve"> when indicated position is opened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</si>
</sst>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 (Body)"/>
    </font>
    <font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4" borderId="0" xfId="0" applyFill="1"/>
    <xf numFmtId="0" fontId="0" fillId="0" borderId="0" xfId="0" applyFill="1"/>
    <xf numFmtId="2" fontId="0" fillId="0" borderId="1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/>
    <xf numFmtId="0" fontId="0" fillId="2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0" borderId="0" xfId="0" applyFont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7" borderId="0" xfId="0" applyFill="1"/>
    <xf numFmtId="0" fontId="3" fillId="7" borderId="0" xfId="0" applyFont="1" applyFill="1"/>
    <xf numFmtId="0" fontId="0" fillId="7" borderId="0" xfId="0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8" xfId="0" applyNumberFormat="1" applyFill="1" applyBorder="1" applyAlignment="1" applyProtection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0" fillId="7" borderId="0" xfId="0" applyFill="1" applyAlignment="1">
      <alignment wrapText="1"/>
    </xf>
    <xf numFmtId="0" fontId="9" fillId="7" borderId="0" xfId="0" applyFont="1" applyFill="1"/>
    <xf numFmtId="0" fontId="10" fillId="3" borderId="5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7" borderId="0" xfId="0" applyFont="1" applyFill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0" fillId="7" borderId="0" xfId="0" applyFill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1:AM35"/>
  <sheetViews>
    <sheetView topLeftCell="E1" workbookViewId="0">
      <selection activeCell="AK33" sqref="AK33"/>
    </sheetView>
  </sheetViews>
  <sheetFormatPr baseColWidth="10" defaultColWidth="8.83203125" defaultRowHeight="15" x14ac:dyDescent="0.2"/>
  <cols>
    <col min="7" max="7" width="8" bestFit="1" customWidth="1"/>
    <col min="8" max="8" width="8" customWidth="1"/>
    <col min="9" max="9" width="7.6640625" bestFit="1" customWidth="1"/>
    <col min="10" max="10" width="12.5" bestFit="1" customWidth="1"/>
    <col min="14" max="14" width="8" bestFit="1" customWidth="1"/>
    <col min="15" max="15" width="8" customWidth="1"/>
    <col min="16" max="16" width="7.6640625" bestFit="1" customWidth="1"/>
    <col min="17" max="17" width="12.5" bestFit="1" customWidth="1"/>
    <col min="27" max="27" width="21.1640625" bestFit="1" customWidth="1"/>
  </cols>
  <sheetData>
    <row r="1" spans="6:39" x14ac:dyDescent="0.2">
      <c r="J1" t="s">
        <v>4</v>
      </c>
      <c r="K1" t="s">
        <v>5</v>
      </c>
      <c r="Q1" t="s">
        <v>4</v>
      </c>
      <c r="R1" t="s">
        <v>5</v>
      </c>
    </row>
    <row r="2" spans="6:39" x14ac:dyDescent="0.2">
      <c r="J2">
        <v>1896.25</v>
      </c>
      <c r="K2">
        <v>1903.1</v>
      </c>
      <c r="Q2">
        <v>1897.03</v>
      </c>
      <c r="R2">
        <v>1900.26</v>
      </c>
      <c r="V2" s="46" t="s">
        <v>24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6:39" x14ac:dyDescent="0.2">
      <c r="F3" t="s">
        <v>1</v>
      </c>
      <c r="M3" t="s">
        <v>1</v>
      </c>
      <c r="AA3" t="s">
        <v>1</v>
      </c>
    </row>
    <row r="4" spans="6:39" x14ac:dyDescent="0.2">
      <c r="F4" t="s">
        <v>0</v>
      </c>
      <c r="G4" t="s">
        <v>2</v>
      </c>
      <c r="H4" t="s">
        <v>8</v>
      </c>
      <c r="I4" t="s">
        <v>3</v>
      </c>
      <c r="J4" t="s">
        <v>6</v>
      </c>
      <c r="K4" t="s">
        <v>7</v>
      </c>
      <c r="M4" t="s">
        <v>0</v>
      </c>
      <c r="N4" t="s">
        <v>2</v>
      </c>
      <c r="O4" t="s">
        <v>8</v>
      </c>
      <c r="P4" t="s">
        <v>3</v>
      </c>
      <c r="Q4" t="s">
        <v>6</v>
      </c>
      <c r="R4" t="s">
        <v>7</v>
      </c>
      <c r="V4" t="s">
        <v>0</v>
      </c>
      <c r="W4" t="s">
        <v>9</v>
      </c>
      <c r="X4" t="s">
        <v>5</v>
      </c>
      <c r="Y4" t="s">
        <v>22</v>
      </c>
      <c r="AA4" t="s">
        <v>2</v>
      </c>
      <c r="AB4" t="s">
        <v>10</v>
      </c>
      <c r="AC4" t="s">
        <v>11</v>
      </c>
      <c r="AD4" t="s">
        <v>12</v>
      </c>
      <c r="AE4" t="s">
        <v>13</v>
      </c>
      <c r="AF4" t="s">
        <v>14</v>
      </c>
      <c r="AG4" t="s">
        <v>15</v>
      </c>
      <c r="AH4" t="s">
        <v>16</v>
      </c>
      <c r="AI4" t="s">
        <v>17</v>
      </c>
      <c r="AJ4" t="s">
        <v>18</v>
      </c>
      <c r="AK4" t="s">
        <v>19</v>
      </c>
      <c r="AL4" t="s">
        <v>20</v>
      </c>
      <c r="AM4" t="s">
        <v>21</v>
      </c>
    </row>
    <row r="5" spans="6:39" x14ac:dyDescent="0.2">
      <c r="F5">
        <v>1</v>
      </c>
      <c r="G5">
        <v>1909.35</v>
      </c>
      <c r="I5">
        <v>0.01</v>
      </c>
      <c r="J5">
        <f t="shared" ref="J5:J10" si="0">(J$2-G5)*I5*100</f>
        <v>-13.099999999999909</v>
      </c>
      <c r="K5">
        <f t="shared" ref="K5:K10" si="1">(K$2-G5)*I5*100</f>
        <v>-6.25</v>
      </c>
      <c r="M5">
        <v>1</v>
      </c>
      <c r="N5">
        <v>1909.35</v>
      </c>
      <c r="P5">
        <v>0.01</v>
      </c>
      <c r="Q5">
        <f t="shared" ref="Q5:Q10" si="2">(Q$2-N5)*P5*100</f>
        <v>-12.319999999999936</v>
      </c>
      <c r="R5">
        <f t="shared" ref="R5:R10" si="3">(R$2-N5)*P5*100</f>
        <v>-9.0899999999999181</v>
      </c>
      <c r="V5">
        <v>1</v>
      </c>
      <c r="X5">
        <v>60</v>
      </c>
      <c r="Y5">
        <v>0.01</v>
      </c>
      <c r="AA5" s="1">
        <v>1900</v>
      </c>
      <c r="AB5">
        <f>$AA5+$X5/100</f>
        <v>1900.6</v>
      </c>
      <c r="AC5">
        <f>AC6</f>
        <v>1899.3020000000001</v>
      </c>
      <c r="AD5">
        <f>AD6</f>
        <v>1897.797</v>
      </c>
      <c r="AE5">
        <f t="shared" ref="AE5:AM14" si="4">AE6</f>
        <v>1896.193</v>
      </c>
      <c r="AF5">
        <f t="shared" si="4"/>
        <v>1893.789</v>
      </c>
      <c r="AG5">
        <f t="shared" si="4"/>
        <v>1890.9829999999999</v>
      </c>
      <c r="AH5">
        <f t="shared" si="4"/>
        <v>1887.7769999999998</v>
      </c>
      <c r="AI5">
        <f t="shared" si="4"/>
        <v>1884.4589999999998</v>
      </c>
      <c r="AJ5">
        <f t="shared" si="4"/>
        <v>1881.1589999999999</v>
      </c>
      <c r="AK5">
        <f t="shared" si="4"/>
        <v>1877.6589999999999</v>
      </c>
      <c r="AL5">
        <f t="shared" si="4"/>
        <v>1874.0559999999998</v>
      </c>
      <c r="AM5">
        <f t="shared" si="4"/>
        <v>1870.1589999999999</v>
      </c>
    </row>
    <row r="6" spans="6:39" x14ac:dyDescent="0.2">
      <c r="F6">
        <v>2</v>
      </c>
      <c r="G6">
        <v>1907.36</v>
      </c>
      <c r="H6">
        <f>G6-G5</f>
        <v>-1.9900000000000091</v>
      </c>
      <c r="I6">
        <v>0.02</v>
      </c>
      <c r="J6">
        <f t="shared" si="0"/>
        <v>-22.2199999999998</v>
      </c>
      <c r="K6">
        <f t="shared" si="1"/>
        <v>-8.5199999999999818</v>
      </c>
      <c r="M6">
        <v>2</v>
      </c>
      <c r="N6">
        <v>1907.36</v>
      </c>
      <c r="O6">
        <f>N6-N5</f>
        <v>-1.9900000000000091</v>
      </c>
      <c r="P6">
        <v>0.02</v>
      </c>
      <c r="Q6">
        <f t="shared" si="2"/>
        <v>-20.659999999999854</v>
      </c>
      <c r="R6">
        <f t="shared" si="3"/>
        <v>-14.199999999999818</v>
      </c>
      <c r="V6">
        <v>2</v>
      </c>
      <c r="W6">
        <v>200.2</v>
      </c>
      <c r="X6">
        <v>130.4</v>
      </c>
      <c r="Y6">
        <f>Y5*2</f>
        <v>0.02</v>
      </c>
      <c r="AA6">
        <f>AA5-W6/100</f>
        <v>1897.998</v>
      </c>
      <c r="AC6">
        <f>$AA6+$X6/100</f>
        <v>1899.3020000000001</v>
      </c>
      <c r="AD6">
        <f>AD7</f>
        <v>1897.797</v>
      </c>
      <c r="AE6">
        <f t="shared" si="4"/>
        <v>1896.193</v>
      </c>
      <c r="AF6">
        <f t="shared" si="4"/>
        <v>1893.789</v>
      </c>
      <c r="AG6">
        <f t="shared" si="4"/>
        <v>1890.9829999999999</v>
      </c>
      <c r="AH6">
        <f t="shared" si="4"/>
        <v>1887.7769999999998</v>
      </c>
      <c r="AI6">
        <f t="shared" si="4"/>
        <v>1884.4589999999998</v>
      </c>
      <c r="AJ6">
        <f t="shared" si="4"/>
        <v>1881.1589999999999</v>
      </c>
      <c r="AK6">
        <f t="shared" si="4"/>
        <v>1877.6589999999999</v>
      </c>
      <c r="AL6">
        <f t="shared" si="4"/>
        <v>1874.0559999999998</v>
      </c>
      <c r="AM6">
        <f t="shared" si="4"/>
        <v>1870.1589999999999</v>
      </c>
    </row>
    <row r="7" spans="6:39" x14ac:dyDescent="0.2">
      <c r="F7">
        <v>3</v>
      </c>
      <c r="G7">
        <v>1905.38</v>
      </c>
      <c r="H7">
        <f>G7-G6</f>
        <v>-1.9799999999997908</v>
      </c>
      <c r="I7">
        <v>0.04</v>
      </c>
      <c r="J7">
        <f t="shared" si="0"/>
        <v>-36.520000000000437</v>
      </c>
      <c r="K7">
        <f t="shared" si="1"/>
        <v>-9.1200000000008004</v>
      </c>
      <c r="M7">
        <v>3</v>
      </c>
      <c r="N7">
        <v>1905.38</v>
      </c>
      <c r="O7">
        <f>N7-N6</f>
        <v>-1.9799999999997908</v>
      </c>
      <c r="P7">
        <v>0.04</v>
      </c>
      <c r="Q7">
        <f t="shared" si="2"/>
        <v>-33.400000000000546</v>
      </c>
      <c r="R7">
        <f t="shared" si="3"/>
        <v>-20.480000000000473</v>
      </c>
      <c r="V7">
        <v>3</v>
      </c>
      <c r="W7">
        <v>200.6</v>
      </c>
      <c r="X7">
        <v>180.5</v>
      </c>
      <c r="Y7">
        <f>Y6*2</f>
        <v>0.04</v>
      </c>
      <c r="AA7">
        <f t="shared" ref="AA7:AA17" si="5">AA6-W7/100</f>
        <v>1895.992</v>
      </c>
      <c r="AD7">
        <f>$AA7+$X7/100</f>
        <v>1897.797</v>
      </c>
      <c r="AE7">
        <f>AE8</f>
        <v>1896.193</v>
      </c>
      <c r="AF7">
        <f t="shared" si="4"/>
        <v>1893.789</v>
      </c>
      <c r="AG7">
        <f t="shared" si="4"/>
        <v>1890.9829999999999</v>
      </c>
      <c r="AH7">
        <f t="shared" si="4"/>
        <v>1887.7769999999998</v>
      </c>
      <c r="AI7">
        <f t="shared" si="4"/>
        <v>1884.4589999999998</v>
      </c>
      <c r="AJ7">
        <f t="shared" si="4"/>
        <v>1881.1589999999999</v>
      </c>
      <c r="AK7">
        <f t="shared" si="4"/>
        <v>1877.6589999999999</v>
      </c>
      <c r="AL7">
        <f t="shared" si="4"/>
        <v>1874.0559999999998</v>
      </c>
      <c r="AM7">
        <f t="shared" si="4"/>
        <v>1870.1589999999999</v>
      </c>
    </row>
    <row r="8" spans="6:39" x14ac:dyDescent="0.2">
      <c r="F8">
        <v>4</v>
      </c>
      <c r="G8">
        <v>1903.31</v>
      </c>
      <c r="H8">
        <f>G8-G7</f>
        <v>-2.0700000000001637</v>
      </c>
      <c r="I8">
        <v>0.08</v>
      </c>
      <c r="J8">
        <f t="shared" si="0"/>
        <v>-56.479999999999563</v>
      </c>
      <c r="K8">
        <f t="shared" si="1"/>
        <v>-1.680000000000291</v>
      </c>
      <c r="M8">
        <v>4</v>
      </c>
      <c r="N8">
        <v>1903.31</v>
      </c>
      <c r="O8">
        <f>N8-N7</f>
        <v>-2.0700000000001637</v>
      </c>
      <c r="P8">
        <v>0.08</v>
      </c>
      <c r="Q8">
        <f t="shared" si="2"/>
        <v>-50.239999999999782</v>
      </c>
      <c r="R8">
        <f t="shared" si="3"/>
        <v>-24.399999999999636</v>
      </c>
      <c r="V8">
        <v>4</v>
      </c>
      <c r="W8">
        <v>200.8</v>
      </c>
      <c r="X8">
        <v>220.9</v>
      </c>
      <c r="Y8">
        <f>Y7*2</f>
        <v>0.08</v>
      </c>
      <c r="AA8">
        <f t="shared" si="5"/>
        <v>1893.9839999999999</v>
      </c>
      <c r="AE8">
        <f>$AA8+$X8/100</f>
        <v>1896.193</v>
      </c>
      <c r="AF8">
        <f>AF9</f>
        <v>1893.789</v>
      </c>
      <c r="AG8">
        <f t="shared" si="4"/>
        <v>1890.9829999999999</v>
      </c>
      <c r="AH8">
        <f t="shared" si="4"/>
        <v>1887.7769999999998</v>
      </c>
      <c r="AI8">
        <f t="shared" si="4"/>
        <v>1884.4589999999998</v>
      </c>
      <c r="AJ8">
        <f t="shared" si="4"/>
        <v>1881.1589999999999</v>
      </c>
      <c r="AK8">
        <f t="shared" si="4"/>
        <v>1877.6589999999999</v>
      </c>
      <c r="AL8">
        <f t="shared" si="4"/>
        <v>1874.0559999999998</v>
      </c>
      <c r="AM8">
        <f t="shared" si="4"/>
        <v>1870.1589999999999</v>
      </c>
    </row>
    <row r="9" spans="6:39" x14ac:dyDescent="0.2">
      <c r="F9">
        <v>5</v>
      </c>
      <c r="G9">
        <v>1899.79</v>
      </c>
      <c r="H9">
        <f>G9-G8</f>
        <v>-3.5199999999999818</v>
      </c>
      <c r="I9">
        <v>0.15</v>
      </c>
      <c r="J9">
        <f t="shared" si="0"/>
        <v>-53.099999999999447</v>
      </c>
      <c r="K9">
        <f t="shared" si="1"/>
        <v>49.649999999999181</v>
      </c>
      <c r="M9">
        <v>5</v>
      </c>
      <c r="N9">
        <v>1899.79</v>
      </c>
      <c r="O9">
        <f>N9-N8</f>
        <v>-3.5199999999999818</v>
      </c>
      <c r="P9">
        <v>0.15</v>
      </c>
      <c r="Q9">
        <f t="shared" si="2"/>
        <v>-41.399999999999864</v>
      </c>
      <c r="R9">
        <f t="shared" si="3"/>
        <v>7.0500000000004084</v>
      </c>
      <c r="V9">
        <v>5</v>
      </c>
      <c r="W9">
        <v>350.4</v>
      </c>
      <c r="X9">
        <v>330.9</v>
      </c>
      <c r="Y9">
        <v>0.15</v>
      </c>
      <c r="AA9">
        <f t="shared" si="5"/>
        <v>1890.48</v>
      </c>
      <c r="AF9">
        <f>$AA9+$X9/100</f>
        <v>1893.789</v>
      </c>
      <c r="AG9">
        <f>AG10</f>
        <v>1890.9829999999999</v>
      </c>
      <c r="AH9">
        <f t="shared" si="4"/>
        <v>1887.7769999999998</v>
      </c>
      <c r="AI9">
        <f t="shared" si="4"/>
        <v>1884.4589999999998</v>
      </c>
      <c r="AJ9">
        <f t="shared" si="4"/>
        <v>1881.1589999999999</v>
      </c>
      <c r="AK9">
        <f t="shared" si="4"/>
        <v>1877.6589999999999</v>
      </c>
      <c r="AL9">
        <f t="shared" si="4"/>
        <v>1874.0559999999998</v>
      </c>
      <c r="AM9">
        <f t="shared" si="4"/>
        <v>1870.1589999999999</v>
      </c>
    </row>
    <row r="10" spans="6:39" x14ac:dyDescent="0.2">
      <c r="F10">
        <v>6</v>
      </c>
      <c r="J10">
        <f t="shared" si="0"/>
        <v>0</v>
      </c>
      <c r="K10">
        <f t="shared" si="1"/>
        <v>0</v>
      </c>
      <c r="M10">
        <v>6</v>
      </c>
      <c r="N10">
        <v>1896.25</v>
      </c>
      <c r="O10">
        <f>N10-N9</f>
        <v>-3.5399999999999636</v>
      </c>
      <c r="P10">
        <v>0.27</v>
      </c>
      <c r="Q10">
        <f t="shared" si="2"/>
        <v>21.059999999999267</v>
      </c>
      <c r="R10">
        <f t="shared" si="3"/>
        <v>108.26999999999975</v>
      </c>
      <c r="V10">
        <v>6</v>
      </c>
      <c r="W10">
        <v>350.5</v>
      </c>
      <c r="X10">
        <v>400.8</v>
      </c>
      <c r="Y10">
        <v>0.27</v>
      </c>
      <c r="AA10">
        <f t="shared" si="5"/>
        <v>1886.9749999999999</v>
      </c>
      <c r="AG10">
        <f>$AA10+$X10/100</f>
        <v>1890.9829999999999</v>
      </c>
      <c r="AH10">
        <f>AH11</f>
        <v>1887.7769999999998</v>
      </c>
      <c r="AI10">
        <f t="shared" si="4"/>
        <v>1884.4589999999998</v>
      </c>
      <c r="AJ10">
        <f t="shared" si="4"/>
        <v>1881.1589999999999</v>
      </c>
      <c r="AK10">
        <f t="shared" si="4"/>
        <v>1877.6589999999999</v>
      </c>
      <c r="AL10">
        <f t="shared" si="4"/>
        <v>1874.0559999999998</v>
      </c>
      <c r="AM10">
        <f t="shared" si="4"/>
        <v>1870.1589999999999</v>
      </c>
    </row>
    <row r="11" spans="6:39" x14ac:dyDescent="0.2">
      <c r="F11">
        <v>7</v>
      </c>
      <c r="M11">
        <v>7</v>
      </c>
      <c r="V11">
        <v>7</v>
      </c>
      <c r="W11">
        <v>350.7</v>
      </c>
      <c r="X11">
        <v>430.9</v>
      </c>
      <c r="Y11">
        <v>0.49</v>
      </c>
      <c r="AA11">
        <f t="shared" si="5"/>
        <v>1883.4679999999998</v>
      </c>
      <c r="AH11">
        <f>$AA11+$X11/100</f>
        <v>1887.7769999999998</v>
      </c>
      <c r="AI11">
        <f>AI12</f>
        <v>1884.4589999999998</v>
      </c>
      <c r="AJ11">
        <f t="shared" si="4"/>
        <v>1881.1589999999999</v>
      </c>
      <c r="AK11">
        <f t="shared" si="4"/>
        <v>1877.6589999999999</v>
      </c>
      <c r="AL11">
        <f t="shared" si="4"/>
        <v>1874.0559999999998</v>
      </c>
      <c r="AM11">
        <f t="shared" si="4"/>
        <v>1870.1589999999999</v>
      </c>
    </row>
    <row r="12" spans="6:39" x14ac:dyDescent="0.2">
      <c r="F12">
        <v>8</v>
      </c>
      <c r="M12">
        <v>8</v>
      </c>
      <c r="V12">
        <v>8</v>
      </c>
      <c r="W12">
        <v>350.9</v>
      </c>
      <c r="X12">
        <v>450</v>
      </c>
      <c r="Y12">
        <v>0.89</v>
      </c>
      <c r="AA12">
        <f t="shared" si="5"/>
        <v>1879.9589999999998</v>
      </c>
      <c r="AI12">
        <f>$AA12+$X12/100</f>
        <v>1884.4589999999998</v>
      </c>
      <c r="AJ12">
        <f>AJ13</f>
        <v>1881.1589999999999</v>
      </c>
      <c r="AK12">
        <f t="shared" si="4"/>
        <v>1877.6589999999999</v>
      </c>
      <c r="AL12">
        <f t="shared" si="4"/>
        <v>1874.0559999999998</v>
      </c>
      <c r="AM12">
        <f t="shared" si="4"/>
        <v>1870.1589999999999</v>
      </c>
    </row>
    <row r="13" spans="6:39" x14ac:dyDescent="0.2">
      <c r="F13">
        <v>9</v>
      </c>
      <c r="M13">
        <v>9</v>
      </c>
      <c r="V13">
        <v>9</v>
      </c>
      <c r="W13">
        <v>360</v>
      </c>
      <c r="X13">
        <v>480</v>
      </c>
      <c r="Y13">
        <v>1.61</v>
      </c>
      <c r="AA13">
        <f t="shared" si="5"/>
        <v>1876.3589999999999</v>
      </c>
      <c r="AJ13">
        <f>$AA13+$X13/100</f>
        <v>1881.1589999999999</v>
      </c>
      <c r="AK13">
        <f>AK14</f>
        <v>1877.6589999999999</v>
      </c>
      <c r="AL13">
        <f t="shared" si="4"/>
        <v>1874.0559999999998</v>
      </c>
      <c r="AM13">
        <f t="shared" si="4"/>
        <v>1870.1589999999999</v>
      </c>
    </row>
    <row r="14" spans="6:39" x14ac:dyDescent="0.2">
      <c r="F14">
        <v>10</v>
      </c>
      <c r="M14">
        <v>10</v>
      </c>
      <c r="V14">
        <v>10</v>
      </c>
      <c r="W14">
        <v>360.5</v>
      </c>
      <c r="X14">
        <v>490.5</v>
      </c>
      <c r="Y14">
        <v>2.9</v>
      </c>
      <c r="AA14">
        <f t="shared" si="5"/>
        <v>1872.7539999999999</v>
      </c>
      <c r="AK14">
        <f>$AA14+$X14/100</f>
        <v>1877.6589999999999</v>
      </c>
      <c r="AL14">
        <f>AL15</f>
        <v>1874.0559999999998</v>
      </c>
      <c r="AM14">
        <f t="shared" si="4"/>
        <v>1870.1589999999999</v>
      </c>
    </row>
    <row r="15" spans="6:39" x14ac:dyDescent="0.2">
      <c r="F15">
        <v>11</v>
      </c>
      <c r="M15">
        <v>11</v>
      </c>
      <c r="V15">
        <v>11</v>
      </c>
      <c r="W15">
        <v>370</v>
      </c>
      <c r="X15">
        <v>500.2</v>
      </c>
      <c r="Y15">
        <v>5.22</v>
      </c>
      <c r="AA15">
        <f t="shared" si="5"/>
        <v>1869.0539999999999</v>
      </c>
      <c r="AL15">
        <f>$AA15+$X15/100</f>
        <v>1874.0559999999998</v>
      </c>
      <c r="AM15">
        <f>AM16</f>
        <v>1870.1589999999999</v>
      </c>
    </row>
    <row r="16" spans="6:39" x14ac:dyDescent="0.2">
      <c r="F16">
        <v>12</v>
      </c>
      <c r="M16">
        <v>12</v>
      </c>
      <c r="V16">
        <v>12</v>
      </c>
      <c r="W16">
        <v>400</v>
      </c>
      <c r="X16">
        <v>510.5</v>
      </c>
      <c r="Y16">
        <v>9.4</v>
      </c>
      <c r="AA16">
        <f t="shared" si="5"/>
        <v>1865.0539999999999</v>
      </c>
      <c r="AM16">
        <f>$AA16+$X16/100</f>
        <v>1870.1589999999999</v>
      </c>
    </row>
    <row r="17" spans="10:39" x14ac:dyDescent="0.2">
      <c r="W17">
        <v>400.9</v>
      </c>
      <c r="X17">
        <v>530</v>
      </c>
      <c r="AA17">
        <f t="shared" si="5"/>
        <v>1861.0449999999998</v>
      </c>
    </row>
    <row r="18" spans="10:39" x14ac:dyDescent="0.2">
      <c r="J18">
        <f>SUM(J5:J17)</f>
        <v>-181.41999999999916</v>
      </c>
      <c r="K18">
        <f>SUM(K5:K17)</f>
        <v>24.079999999998108</v>
      </c>
      <c r="Q18">
        <f>SUM(Q5:Q17)</f>
        <v>-136.96000000000072</v>
      </c>
      <c r="R18">
        <f>SUM(R5:R17)</f>
        <v>47.150000000000318</v>
      </c>
    </row>
    <row r="19" spans="10:39" x14ac:dyDescent="0.2">
      <c r="AA19" t="s">
        <v>1</v>
      </c>
    </row>
    <row r="20" spans="10:39" x14ac:dyDescent="0.2">
      <c r="V20" t="s">
        <v>0</v>
      </c>
      <c r="W20" t="s">
        <v>9</v>
      </c>
      <c r="X20" t="s">
        <v>5</v>
      </c>
      <c r="Y20" t="s">
        <v>22</v>
      </c>
      <c r="AA20" t="s">
        <v>2</v>
      </c>
      <c r="AB20" t="s">
        <v>10</v>
      </c>
      <c r="AC20" t="s">
        <v>11</v>
      </c>
      <c r="AD20" t="s">
        <v>12</v>
      </c>
      <c r="AE20" t="s">
        <v>13</v>
      </c>
      <c r="AF20" t="s">
        <v>14</v>
      </c>
      <c r="AG20" t="s">
        <v>15</v>
      </c>
      <c r="AH20" t="s">
        <v>16</v>
      </c>
      <c r="AI20" t="s">
        <v>17</v>
      </c>
      <c r="AJ20" t="s">
        <v>18</v>
      </c>
      <c r="AK20" t="s">
        <v>19</v>
      </c>
      <c r="AL20" t="s">
        <v>20</v>
      </c>
      <c r="AM20" t="s">
        <v>21</v>
      </c>
    </row>
    <row r="21" spans="10:39" x14ac:dyDescent="0.2">
      <c r="V21">
        <v>1</v>
      </c>
      <c r="X21">
        <v>60</v>
      </c>
      <c r="Y21">
        <f>Y5</f>
        <v>0.01</v>
      </c>
      <c r="AA21" s="1">
        <f>AA5</f>
        <v>1900</v>
      </c>
      <c r="AB21">
        <f>(AB5-$AA5)*$Y5*100</f>
        <v>0.59999999999990905</v>
      </c>
      <c r="AC21">
        <f t="shared" ref="AC21:AM21" si="6">(AC5-$AA5)*$Y5*100</f>
        <v>-0.69799999999986539</v>
      </c>
      <c r="AD21">
        <f t="shared" si="6"/>
        <v>-2.2029999999999745</v>
      </c>
      <c r="AE21">
        <f t="shared" si="6"/>
        <v>-3.8070000000000168</v>
      </c>
      <c r="AF21">
        <f t="shared" si="6"/>
        <v>-6.2110000000000127</v>
      </c>
      <c r="AG21">
        <f t="shared" si="6"/>
        <v>-9.0170000000000528</v>
      </c>
      <c r="AH21">
        <f t="shared" si="6"/>
        <v>-12.223000000000184</v>
      </c>
      <c r="AI21">
        <f t="shared" si="6"/>
        <v>-15.541000000000169</v>
      </c>
      <c r="AJ21">
        <f t="shared" si="6"/>
        <v>-18.841000000000122</v>
      </c>
      <c r="AK21">
        <f t="shared" si="6"/>
        <v>-22.341000000000122</v>
      </c>
      <c r="AL21">
        <f t="shared" si="6"/>
        <v>-25.944000000000187</v>
      </c>
      <c r="AM21">
        <f t="shared" si="6"/>
        <v>-29.841000000000122</v>
      </c>
    </row>
    <row r="22" spans="10:39" x14ac:dyDescent="0.2">
      <c r="V22">
        <v>2</v>
      </c>
      <c r="W22">
        <v>200.2</v>
      </c>
      <c r="X22">
        <v>130.4</v>
      </c>
      <c r="Y22">
        <f t="shared" ref="Y22:Y33" si="7">Y6</f>
        <v>0.02</v>
      </c>
      <c r="AA22">
        <f>AA6</f>
        <v>1897.998</v>
      </c>
      <c r="AC22">
        <f>(AC6-$AA6)*$Y6*100</f>
        <v>2.6080000000001746</v>
      </c>
      <c r="AD22">
        <f t="shared" ref="AD22:AM22" si="8">(AD6-$AA6)*$Y6*100</f>
        <v>-0.40200000000004366</v>
      </c>
      <c r="AE22">
        <f t="shared" si="8"/>
        <v>-3.6100000000001278</v>
      </c>
      <c r="AF22">
        <f t="shared" si="8"/>
        <v>-8.4180000000001201</v>
      </c>
      <c r="AG22">
        <f t="shared" si="8"/>
        <v>-14.0300000000002</v>
      </c>
      <c r="AH22">
        <f t="shared" si="8"/>
        <v>-20.442000000000462</v>
      </c>
      <c r="AI22">
        <f t="shared" si="8"/>
        <v>-27.078000000000429</v>
      </c>
      <c r="AJ22">
        <f t="shared" si="8"/>
        <v>-33.678000000000338</v>
      </c>
      <c r="AK22">
        <f t="shared" si="8"/>
        <v>-40.678000000000338</v>
      </c>
      <c r="AL22">
        <f t="shared" si="8"/>
        <v>-47.884000000000469</v>
      </c>
      <c r="AM22">
        <f t="shared" si="8"/>
        <v>-55.678000000000338</v>
      </c>
    </row>
    <row r="23" spans="10:39" x14ac:dyDescent="0.2">
      <c r="V23">
        <v>3</v>
      </c>
      <c r="W23">
        <v>200.6</v>
      </c>
      <c r="X23">
        <v>180.5</v>
      </c>
      <c r="Y23">
        <f t="shared" si="7"/>
        <v>0.04</v>
      </c>
      <c r="AA23">
        <f t="shared" ref="AA23:AA33" si="9">AA7</f>
        <v>1895.992</v>
      </c>
      <c r="AD23">
        <f>(AD7-$AA7)*$Y7*100</f>
        <v>7.2200000000002555</v>
      </c>
      <c r="AE23">
        <f t="shared" ref="AE23:AM23" si="10">(AE7-$AA7)*$Y7*100</f>
        <v>0.80400000000008731</v>
      </c>
      <c r="AF23">
        <f t="shared" si="10"/>
        <v>-8.8119999999998981</v>
      </c>
      <c r="AG23">
        <f t="shared" si="10"/>
        <v>-20.036000000000058</v>
      </c>
      <c r="AH23">
        <f t="shared" si="10"/>
        <v>-32.860000000000582</v>
      </c>
      <c r="AI23">
        <f t="shared" si="10"/>
        <v>-46.132000000000517</v>
      </c>
      <c r="AJ23">
        <f t="shared" si="10"/>
        <v>-59.332000000000342</v>
      </c>
      <c r="AK23">
        <f t="shared" si="10"/>
        <v>-73.332000000000335</v>
      </c>
      <c r="AL23">
        <f t="shared" si="10"/>
        <v>-87.744000000000597</v>
      </c>
      <c r="AM23">
        <f t="shared" si="10"/>
        <v>-103.33200000000033</v>
      </c>
    </row>
    <row r="24" spans="10:39" x14ac:dyDescent="0.2">
      <c r="V24">
        <v>4</v>
      </c>
      <c r="W24">
        <v>200.8</v>
      </c>
      <c r="X24">
        <v>220.9</v>
      </c>
      <c r="Y24">
        <f t="shared" si="7"/>
        <v>0.08</v>
      </c>
      <c r="AA24">
        <f t="shared" si="9"/>
        <v>1893.9839999999999</v>
      </c>
      <c r="AE24">
        <f>(AE8-$AA8)*$Y8*100</f>
        <v>17.67200000000048</v>
      </c>
      <c r="AF24">
        <f t="shared" ref="AF24:AM24" si="11">(AF8-$AA8)*$Y8*100</f>
        <v>-1.5599999999994907</v>
      </c>
      <c r="AG24">
        <f t="shared" si="11"/>
        <v>-24.007999999999811</v>
      </c>
      <c r="AH24">
        <f t="shared" si="11"/>
        <v>-49.656000000000859</v>
      </c>
      <c r="AI24">
        <f t="shared" si="11"/>
        <v>-76.200000000000728</v>
      </c>
      <c r="AJ24">
        <f t="shared" si="11"/>
        <v>-102.60000000000036</v>
      </c>
      <c r="AK24">
        <f t="shared" si="11"/>
        <v>-130.60000000000036</v>
      </c>
      <c r="AL24">
        <f t="shared" si="11"/>
        <v>-159.42400000000089</v>
      </c>
      <c r="AM24">
        <f t="shared" si="11"/>
        <v>-190.60000000000036</v>
      </c>
    </row>
    <row r="25" spans="10:39" x14ac:dyDescent="0.2">
      <c r="V25">
        <v>5</v>
      </c>
      <c r="W25">
        <v>350.4</v>
      </c>
      <c r="X25">
        <v>330.9</v>
      </c>
      <c r="Y25">
        <f t="shared" si="7"/>
        <v>0.15</v>
      </c>
      <c r="AA25">
        <f t="shared" si="9"/>
        <v>1890.48</v>
      </c>
      <c r="AF25">
        <f>(AF9-$AA9)*$Y9*100</f>
        <v>49.634999999999536</v>
      </c>
      <c r="AG25">
        <f t="shared" ref="AG25:AM25" si="12">(AG9-$AA9)*$Y9*100</f>
        <v>7.5449999999989359</v>
      </c>
      <c r="AH25">
        <f t="shared" si="12"/>
        <v>-40.545000000003029</v>
      </c>
      <c r="AI25">
        <f t="shared" si="12"/>
        <v>-90.315000000002783</v>
      </c>
      <c r="AJ25">
        <f t="shared" si="12"/>
        <v>-139.8150000000021</v>
      </c>
      <c r="AK25">
        <f t="shared" si="12"/>
        <v>-192.3150000000021</v>
      </c>
      <c r="AL25">
        <f t="shared" si="12"/>
        <v>-246.36000000000305</v>
      </c>
      <c r="AM25">
        <f t="shared" si="12"/>
        <v>-304.8150000000021</v>
      </c>
    </row>
    <row r="26" spans="10:39" x14ac:dyDescent="0.2">
      <c r="V26">
        <v>6</v>
      </c>
      <c r="W26">
        <v>350.5</v>
      </c>
      <c r="X26">
        <v>400.8</v>
      </c>
      <c r="Y26">
        <f t="shared" si="7"/>
        <v>0.27</v>
      </c>
      <c r="AA26">
        <f t="shared" si="9"/>
        <v>1886.9749999999999</v>
      </c>
      <c r="AG26">
        <f>(AG10-$AA10)*$Y10*100</f>
        <v>108.21600000000105</v>
      </c>
      <c r="AH26">
        <f t="shared" ref="AH26:AM26" si="13">(AH10-$AA10)*$Y10*100</f>
        <v>21.653999999997499</v>
      </c>
      <c r="AI26">
        <f t="shared" si="13"/>
        <v>-67.932000000002063</v>
      </c>
      <c r="AJ26">
        <f t="shared" si="13"/>
        <v>-157.03200000000083</v>
      </c>
      <c r="AK26">
        <f t="shared" si="13"/>
        <v>-251.53200000000083</v>
      </c>
      <c r="AL26">
        <f t="shared" si="13"/>
        <v>-348.8130000000026</v>
      </c>
      <c r="AM26">
        <f t="shared" si="13"/>
        <v>-454.03200000000083</v>
      </c>
    </row>
    <row r="27" spans="10:39" x14ac:dyDescent="0.2">
      <c r="V27">
        <v>7</v>
      </c>
      <c r="W27">
        <v>350.7</v>
      </c>
      <c r="X27">
        <v>430.9</v>
      </c>
      <c r="Y27">
        <f t="shared" si="7"/>
        <v>0.49</v>
      </c>
      <c r="AA27">
        <f t="shared" si="9"/>
        <v>1883.4679999999998</v>
      </c>
      <c r="AH27">
        <f t="shared" ref="AH27:AM27" si="14">(AH11-$AA11)*$Y11*100</f>
        <v>211.14099999999846</v>
      </c>
      <c r="AI27">
        <f t="shared" si="14"/>
        <v>48.558999999999287</v>
      </c>
      <c r="AJ27">
        <f t="shared" si="14"/>
        <v>-113.1409999999985</v>
      </c>
      <c r="AK27">
        <f t="shared" si="14"/>
        <v>-284.64099999999848</v>
      </c>
      <c r="AL27">
        <f t="shared" si="14"/>
        <v>-461.18800000000169</v>
      </c>
      <c r="AM27">
        <f t="shared" si="14"/>
        <v>-652.14099999999848</v>
      </c>
    </row>
    <row r="28" spans="10:39" x14ac:dyDescent="0.2">
      <c r="V28">
        <v>8</v>
      </c>
      <c r="W28">
        <v>350.9</v>
      </c>
      <c r="X28">
        <v>450</v>
      </c>
      <c r="Y28">
        <f t="shared" si="7"/>
        <v>0.89</v>
      </c>
      <c r="AA28">
        <f t="shared" si="9"/>
        <v>1879.9589999999998</v>
      </c>
      <c r="AI28">
        <f>(AI12-$AA12)*$Y12*100</f>
        <v>400.5</v>
      </c>
      <c r="AJ28">
        <f>(AJ12-$AA12)*$Y12*100</f>
        <v>106.80000000000405</v>
      </c>
      <c r="AK28">
        <f>(AK12-$AA12)*$Y12*100</f>
        <v>-204.69999999999598</v>
      </c>
      <c r="AL28">
        <f>(AL12-$AA12)*$Y12*100</f>
        <v>-525.36700000000178</v>
      </c>
      <c r="AM28">
        <f>(AM12-$AA12)*$Y12*100</f>
        <v>-872.19999999999607</v>
      </c>
    </row>
    <row r="29" spans="10:39" x14ac:dyDescent="0.2">
      <c r="V29">
        <v>9</v>
      </c>
      <c r="W29">
        <v>360</v>
      </c>
      <c r="X29">
        <v>480</v>
      </c>
      <c r="Y29">
        <f t="shared" si="7"/>
        <v>1.61</v>
      </c>
      <c r="AA29">
        <f t="shared" si="9"/>
        <v>1876.3589999999999</v>
      </c>
      <c r="AJ29">
        <f>(AJ13-$AA13)*$Y13*100</f>
        <v>772.79999999999268</v>
      </c>
      <c r="AK29">
        <f>(AK13-$AA13)*$Y13*100</f>
        <v>209.29999999999268</v>
      </c>
      <c r="AL29">
        <f>(AL13-$AA13)*$Y13*100</f>
        <v>-370.78300000001786</v>
      </c>
      <c r="AM29">
        <f>(AM13-$AA13)*$Y13*100</f>
        <v>-998.20000000000744</v>
      </c>
    </row>
    <row r="30" spans="10:39" x14ac:dyDescent="0.2">
      <c r="V30">
        <v>10</v>
      </c>
      <c r="W30">
        <v>360.5</v>
      </c>
      <c r="X30">
        <v>490.5</v>
      </c>
      <c r="Y30">
        <f t="shared" si="7"/>
        <v>2.9</v>
      </c>
      <c r="AA30">
        <f t="shared" si="9"/>
        <v>1872.7539999999999</v>
      </c>
      <c r="AK30">
        <f>(AK14-$AA14)*$Y14*100</f>
        <v>1422.4499999999921</v>
      </c>
      <c r="AL30">
        <f>(AL14-$AA14)*$Y14*100</f>
        <v>377.5799999999731</v>
      </c>
      <c r="AM30">
        <f>(AM14-$AA14)*$Y14*100</f>
        <v>-752.55000000000791</v>
      </c>
    </row>
    <row r="31" spans="10:39" x14ac:dyDescent="0.2">
      <c r="V31">
        <v>11</v>
      </c>
      <c r="W31">
        <v>370</v>
      </c>
      <c r="X31">
        <v>500.2</v>
      </c>
      <c r="Y31">
        <f t="shared" si="7"/>
        <v>5.22</v>
      </c>
      <c r="AA31">
        <f t="shared" si="9"/>
        <v>1869.0539999999999</v>
      </c>
      <c r="AL31">
        <f>(AL15-$AA15)*$Y15*100</f>
        <v>2611.0439999999753</v>
      </c>
      <c r="AM31">
        <f>(AM15-$AA15)*$Y15*100</f>
        <v>576.8100000000095</v>
      </c>
    </row>
    <row r="32" spans="10:39" x14ac:dyDescent="0.2">
      <c r="V32">
        <v>12</v>
      </c>
      <c r="W32">
        <v>400</v>
      </c>
      <c r="X32">
        <v>510.5</v>
      </c>
      <c r="Y32">
        <f t="shared" si="7"/>
        <v>9.4</v>
      </c>
      <c r="AA32">
        <f t="shared" si="9"/>
        <v>1865.0539999999999</v>
      </c>
      <c r="AM32">
        <f>(AM16-$AA16)*$Y16*100</f>
        <v>4798.7000000000171</v>
      </c>
    </row>
    <row r="33" spans="23:39" x14ac:dyDescent="0.2">
      <c r="W33">
        <v>400.9</v>
      </c>
      <c r="X33">
        <v>530</v>
      </c>
      <c r="Y33">
        <f t="shared" si="7"/>
        <v>0</v>
      </c>
      <c r="AA33">
        <f t="shared" si="9"/>
        <v>1861.0449999999998</v>
      </c>
    </row>
    <row r="35" spans="23:39" x14ac:dyDescent="0.2">
      <c r="AA35" t="s">
        <v>23</v>
      </c>
      <c r="AB35">
        <f>SUM(AB21:AB34)</f>
        <v>0.59999999999990905</v>
      </c>
      <c r="AC35">
        <f t="shared" ref="AC35:AM35" si="15">SUM(AC21:AC34)</f>
        <v>1.9100000000003092</v>
      </c>
      <c r="AD35">
        <f t="shared" si="15"/>
        <v>4.6150000000002374</v>
      </c>
      <c r="AE35">
        <f t="shared" si="15"/>
        <v>11.059000000000424</v>
      </c>
      <c r="AF35">
        <f t="shared" si="15"/>
        <v>24.634000000000015</v>
      </c>
      <c r="AG35">
        <f t="shared" si="15"/>
        <v>48.66999999999986</v>
      </c>
      <c r="AH35">
        <f t="shared" si="15"/>
        <v>77.068999999990837</v>
      </c>
      <c r="AI35">
        <f t="shared" si="15"/>
        <v>125.8609999999926</v>
      </c>
      <c r="AJ35">
        <f t="shared" si="15"/>
        <v>255.16099999999415</v>
      </c>
      <c r="AK35">
        <f t="shared" si="15"/>
        <v>431.61099999998623</v>
      </c>
      <c r="AL35">
        <f t="shared" si="15"/>
        <v>715.11699999991924</v>
      </c>
      <c r="AM35">
        <f t="shared" si="15"/>
        <v>962.12100000001283</v>
      </c>
    </row>
  </sheetData>
  <mergeCells count="1">
    <mergeCell ref="V2:A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F1:AR54"/>
  <sheetViews>
    <sheetView topLeftCell="V15" workbookViewId="0">
      <selection activeCell="AN51" sqref="AN51"/>
    </sheetView>
  </sheetViews>
  <sheetFormatPr baseColWidth="10" defaultColWidth="8.83203125" defaultRowHeight="15" x14ac:dyDescent="0.2"/>
  <cols>
    <col min="7" max="7" width="8" bestFit="1" customWidth="1"/>
    <col min="8" max="8" width="8" customWidth="1"/>
    <col min="9" max="9" width="7.6640625" bestFit="1" customWidth="1"/>
    <col min="10" max="10" width="12.5" bestFit="1" customWidth="1"/>
    <col min="14" max="14" width="8" bestFit="1" customWidth="1"/>
    <col min="15" max="15" width="8" customWidth="1"/>
    <col min="16" max="16" width="7.6640625" bestFit="1" customWidth="1"/>
    <col min="17" max="17" width="12.5" bestFit="1" customWidth="1"/>
    <col min="27" max="27" width="21.1640625" bestFit="1" customWidth="1"/>
    <col min="40" max="40" width="9.1640625" style="2"/>
    <col min="41" max="41" width="11.83203125" style="2" bestFit="1" customWidth="1"/>
    <col min="42" max="42" width="7.6640625" style="2" bestFit="1" customWidth="1"/>
    <col min="43" max="43" width="27.33203125" style="2" bestFit="1" customWidth="1"/>
    <col min="44" max="44" width="18" style="2" bestFit="1" customWidth="1"/>
  </cols>
  <sheetData>
    <row r="1" spans="6:39" x14ac:dyDescent="0.2">
      <c r="J1" t="s">
        <v>4</v>
      </c>
      <c r="K1" t="s">
        <v>5</v>
      </c>
      <c r="Q1" t="s">
        <v>4</v>
      </c>
      <c r="R1" t="s">
        <v>5</v>
      </c>
    </row>
    <row r="2" spans="6:39" x14ac:dyDescent="0.2">
      <c r="J2">
        <v>1896.25</v>
      </c>
      <c r="K2">
        <v>1903.1</v>
      </c>
      <c r="Q2">
        <v>1897.03</v>
      </c>
      <c r="R2">
        <v>1900.26</v>
      </c>
      <c r="V2" s="46" t="s">
        <v>24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</row>
    <row r="3" spans="6:39" x14ac:dyDescent="0.2">
      <c r="F3" t="s">
        <v>1</v>
      </c>
      <c r="M3" t="s">
        <v>1</v>
      </c>
      <c r="AA3" t="s">
        <v>1</v>
      </c>
    </row>
    <row r="4" spans="6:39" x14ac:dyDescent="0.2">
      <c r="F4" t="s">
        <v>0</v>
      </c>
      <c r="G4" t="s">
        <v>2</v>
      </c>
      <c r="H4" t="s">
        <v>8</v>
      </c>
      <c r="I4" t="s">
        <v>3</v>
      </c>
      <c r="J4" t="s">
        <v>6</v>
      </c>
      <c r="K4" t="s">
        <v>7</v>
      </c>
      <c r="M4" t="s">
        <v>0</v>
      </c>
      <c r="N4" t="s">
        <v>2</v>
      </c>
      <c r="O4" t="s">
        <v>8</v>
      </c>
      <c r="P4" t="s">
        <v>3</v>
      </c>
      <c r="Q4" t="s">
        <v>6</v>
      </c>
      <c r="R4" t="s">
        <v>7</v>
      </c>
      <c r="V4" t="s">
        <v>0</v>
      </c>
      <c r="W4" t="s">
        <v>9</v>
      </c>
      <c r="X4" t="s">
        <v>5</v>
      </c>
      <c r="Y4" t="s">
        <v>22</v>
      </c>
      <c r="AA4" t="s">
        <v>2</v>
      </c>
      <c r="AB4" t="s">
        <v>10</v>
      </c>
      <c r="AC4" t="s">
        <v>11</v>
      </c>
      <c r="AD4" t="s">
        <v>12</v>
      </c>
      <c r="AE4" t="s">
        <v>13</v>
      </c>
      <c r="AF4" t="s">
        <v>14</v>
      </c>
      <c r="AG4" t="s">
        <v>15</v>
      </c>
      <c r="AH4" t="s">
        <v>16</v>
      </c>
      <c r="AI4" t="s">
        <v>17</v>
      </c>
      <c r="AJ4" t="s">
        <v>18</v>
      </c>
      <c r="AK4" t="s">
        <v>19</v>
      </c>
      <c r="AL4" t="s">
        <v>20</v>
      </c>
      <c r="AM4" t="s">
        <v>21</v>
      </c>
    </row>
    <row r="5" spans="6:39" x14ac:dyDescent="0.2">
      <c r="F5">
        <v>1</v>
      </c>
      <c r="G5">
        <v>1909.35</v>
      </c>
      <c r="I5">
        <v>0.01</v>
      </c>
      <c r="J5">
        <f t="shared" ref="J5:J10" si="0">(J$2-G5)*I5*100</f>
        <v>-13.099999999999909</v>
      </c>
      <c r="K5">
        <f t="shared" ref="K5:K10" si="1">(K$2-G5)*I5*100</f>
        <v>-6.25</v>
      </c>
      <c r="M5">
        <v>1</v>
      </c>
      <c r="N5">
        <v>1909.35</v>
      </c>
      <c r="P5">
        <v>0.01</v>
      </c>
      <c r="Q5">
        <f t="shared" ref="Q5:Q10" si="2">(Q$2-N5)*P5*100</f>
        <v>-12.319999999999936</v>
      </c>
      <c r="R5">
        <f t="shared" ref="R5:R10" si="3">(R$2-N5)*P5*100</f>
        <v>-9.0899999999999181</v>
      </c>
      <c r="V5">
        <v>1</v>
      </c>
      <c r="X5">
        <v>60</v>
      </c>
      <c r="Y5" s="19">
        <f>Exposure!C5</f>
        <v>0.2</v>
      </c>
      <c r="AA5" s="1">
        <v>1909.35</v>
      </c>
      <c r="AB5">
        <f>$AA5+$X5/100</f>
        <v>1909.9499999999998</v>
      </c>
      <c r="AC5">
        <f>AC6</f>
        <v>1908.652</v>
      </c>
      <c r="AD5">
        <f>AD6</f>
        <v>1907.1469999999999</v>
      </c>
      <c r="AE5">
        <f t="shared" ref="AE5:AM14" si="4">AE6</f>
        <v>1905.5429999999999</v>
      </c>
      <c r="AF5">
        <f t="shared" si="4"/>
        <v>1903.1389999999999</v>
      </c>
      <c r="AG5">
        <f t="shared" si="4"/>
        <v>1900.3329999999999</v>
      </c>
      <c r="AH5">
        <f t="shared" si="4"/>
        <v>1897.1269999999997</v>
      </c>
      <c r="AI5">
        <f t="shared" si="4"/>
        <v>1893.8089999999997</v>
      </c>
      <c r="AJ5">
        <f t="shared" si="4"/>
        <v>1890.5089999999998</v>
      </c>
      <c r="AK5">
        <f t="shared" si="4"/>
        <v>1887.0089999999998</v>
      </c>
      <c r="AL5">
        <f t="shared" si="4"/>
        <v>1883.4059999999997</v>
      </c>
      <c r="AM5">
        <f t="shared" si="4"/>
        <v>1879.5089999999998</v>
      </c>
    </row>
    <row r="6" spans="6:39" x14ac:dyDescent="0.2">
      <c r="F6">
        <v>2</v>
      </c>
      <c r="G6">
        <v>1907.36</v>
      </c>
      <c r="H6">
        <f>G6-G5</f>
        <v>-1.9900000000000091</v>
      </c>
      <c r="I6">
        <v>0.02</v>
      </c>
      <c r="J6">
        <f t="shared" si="0"/>
        <v>-22.2199999999998</v>
      </c>
      <c r="K6">
        <f t="shared" si="1"/>
        <v>-8.5199999999999818</v>
      </c>
      <c r="M6">
        <v>2</v>
      </c>
      <c r="N6">
        <v>1907.36</v>
      </c>
      <c r="O6">
        <f>N6-N5</f>
        <v>-1.9900000000000091</v>
      </c>
      <c r="P6">
        <v>0.02</v>
      </c>
      <c r="Q6">
        <f t="shared" si="2"/>
        <v>-20.659999999999854</v>
      </c>
      <c r="R6">
        <f t="shared" si="3"/>
        <v>-14.199999999999818</v>
      </c>
      <c r="V6">
        <v>2</v>
      </c>
      <c r="W6">
        <v>200.2</v>
      </c>
      <c r="X6">
        <v>130.4</v>
      </c>
      <c r="Y6" s="19">
        <f>Exposure!C6</f>
        <v>0.36200000000000004</v>
      </c>
      <c r="Z6">
        <v>1.81</v>
      </c>
      <c r="AA6">
        <f>AA5-W6/100</f>
        <v>1907.348</v>
      </c>
      <c r="AC6">
        <f>$AA6+$X6/100</f>
        <v>1908.652</v>
      </c>
      <c r="AD6">
        <f>AD7</f>
        <v>1907.1469999999999</v>
      </c>
      <c r="AE6">
        <f t="shared" si="4"/>
        <v>1905.5429999999999</v>
      </c>
      <c r="AF6">
        <f t="shared" si="4"/>
        <v>1903.1389999999999</v>
      </c>
      <c r="AG6">
        <f t="shared" si="4"/>
        <v>1900.3329999999999</v>
      </c>
      <c r="AH6">
        <f t="shared" si="4"/>
        <v>1897.1269999999997</v>
      </c>
      <c r="AI6">
        <f t="shared" si="4"/>
        <v>1893.8089999999997</v>
      </c>
      <c r="AJ6">
        <f t="shared" si="4"/>
        <v>1890.5089999999998</v>
      </c>
      <c r="AK6">
        <f t="shared" si="4"/>
        <v>1887.0089999999998</v>
      </c>
      <c r="AL6">
        <f t="shared" si="4"/>
        <v>1883.4059999999997</v>
      </c>
      <c r="AM6">
        <f t="shared" si="4"/>
        <v>1879.5089999999998</v>
      </c>
    </row>
    <row r="7" spans="6:39" x14ac:dyDescent="0.2">
      <c r="F7">
        <v>3</v>
      </c>
      <c r="G7">
        <v>1905.38</v>
      </c>
      <c r="H7">
        <f>G7-G6</f>
        <v>-1.9799999999997908</v>
      </c>
      <c r="I7">
        <v>0.04</v>
      </c>
      <c r="J7">
        <f t="shared" si="0"/>
        <v>-36.520000000000437</v>
      </c>
      <c r="K7">
        <f t="shared" si="1"/>
        <v>-9.1200000000008004</v>
      </c>
      <c r="M7">
        <v>3</v>
      </c>
      <c r="N7">
        <v>1905.38</v>
      </c>
      <c r="O7">
        <f>N7-N6</f>
        <v>-1.9799999999997908</v>
      </c>
      <c r="P7">
        <v>0.04</v>
      </c>
      <c r="Q7">
        <f t="shared" si="2"/>
        <v>-33.400000000000546</v>
      </c>
      <c r="R7">
        <f t="shared" si="3"/>
        <v>-20.480000000000473</v>
      </c>
      <c r="V7">
        <v>3</v>
      </c>
      <c r="W7">
        <v>200.6</v>
      </c>
      <c r="X7">
        <v>180.5</v>
      </c>
      <c r="Y7" s="19">
        <f>Exposure!C7</f>
        <v>0.65522000000000014</v>
      </c>
      <c r="Z7">
        <v>1.81</v>
      </c>
      <c r="AA7">
        <f t="shared" ref="AA7:AA16" si="5">AA6-W7/100</f>
        <v>1905.3419999999999</v>
      </c>
      <c r="AD7">
        <f>$AA7+$X7/100</f>
        <v>1907.1469999999999</v>
      </c>
      <c r="AE7">
        <f>AE8</f>
        <v>1905.5429999999999</v>
      </c>
      <c r="AF7">
        <f t="shared" si="4"/>
        <v>1903.1389999999999</v>
      </c>
      <c r="AG7">
        <f t="shared" si="4"/>
        <v>1900.3329999999999</v>
      </c>
      <c r="AH7">
        <f t="shared" si="4"/>
        <v>1897.1269999999997</v>
      </c>
      <c r="AI7">
        <f t="shared" si="4"/>
        <v>1893.8089999999997</v>
      </c>
      <c r="AJ7">
        <f t="shared" si="4"/>
        <v>1890.5089999999998</v>
      </c>
      <c r="AK7">
        <f t="shared" si="4"/>
        <v>1887.0089999999998</v>
      </c>
      <c r="AL7">
        <f t="shared" si="4"/>
        <v>1883.4059999999997</v>
      </c>
      <c r="AM7">
        <f t="shared" si="4"/>
        <v>1879.5089999999998</v>
      </c>
    </row>
    <row r="8" spans="6:39" x14ac:dyDescent="0.2">
      <c r="F8">
        <v>4</v>
      </c>
      <c r="G8">
        <v>1903.31</v>
      </c>
      <c r="H8">
        <f>G8-G7</f>
        <v>-2.0700000000001637</v>
      </c>
      <c r="I8">
        <v>0.08</v>
      </c>
      <c r="J8">
        <f t="shared" si="0"/>
        <v>-56.479999999999563</v>
      </c>
      <c r="K8">
        <f t="shared" si="1"/>
        <v>-1.680000000000291</v>
      </c>
      <c r="M8">
        <v>4</v>
      </c>
      <c r="N8">
        <v>1903.31</v>
      </c>
      <c r="O8">
        <f>N8-N7</f>
        <v>-2.0700000000001637</v>
      </c>
      <c r="P8">
        <v>0.08</v>
      </c>
      <c r="Q8">
        <f t="shared" si="2"/>
        <v>-50.239999999999782</v>
      </c>
      <c r="R8">
        <f t="shared" si="3"/>
        <v>-24.399999999999636</v>
      </c>
      <c r="V8">
        <v>4</v>
      </c>
      <c r="W8">
        <v>200.8</v>
      </c>
      <c r="X8">
        <v>220.9</v>
      </c>
      <c r="Y8" s="19">
        <f>Exposure!C8</f>
        <v>1.1859482000000003</v>
      </c>
      <c r="Z8">
        <v>1.81</v>
      </c>
      <c r="AA8">
        <f>AA7-W8/100</f>
        <v>1903.3339999999998</v>
      </c>
      <c r="AE8">
        <f>$AA8+$X8/100</f>
        <v>1905.5429999999999</v>
      </c>
      <c r="AF8">
        <f>AF9</f>
        <v>1903.1389999999999</v>
      </c>
      <c r="AG8">
        <f t="shared" si="4"/>
        <v>1900.3329999999999</v>
      </c>
      <c r="AH8">
        <f t="shared" si="4"/>
        <v>1897.1269999999997</v>
      </c>
      <c r="AI8">
        <f t="shared" si="4"/>
        <v>1893.8089999999997</v>
      </c>
      <c r="AJ8">
        <f t="shared" si="4"/>
        <v>1890.5089999999998</v>
      </c>
      <c r="AK8">
        <f t="shared" si="4"/>
        <v>1887.0089999999998</v>
      </c>
      <c r="AL8">
        <f t="shared" si="4"/>
        <v>1883.4059999999997</v>
      </c>
      <c r="AM8">
        <f t="shared" si="4"/>
        <v>1879.5089999999998</v>
      </c>
    </row>
    <row r="9" spans="6:39" x14ac:dyDescent="0.2">
      <c r="F9">
        <v>5</v>
      </c>
      <c r="G9">
        <v>1899.79</v>
      </c>
      <c r="H9">
        <f>G9-G8</f>
        <v>-3.5199999999999818</v>
      </c>
      <c r="I9">
        <v>0.15</v>
      </c>
      <c r="J9">
        <f t="shared" si="0"/>
        <v>-53.099999999999447</v>
      </c>
      <c r="K9">
        <f t="shared" si="1"/>
        <v>49.649999999999181</v>
      </c>
      <c r="M9">
        <v>5</v>
      </c>
      <c r="N9">
        <v>1899.79</v>
      </c>
      <c r="O9">
        <f>N9-N8</f>
        <v>-3.5199999999999818</v>
      </c>
      <c r="P9">
        <v>0.15</v>
      </c>
      <c r="Q9">
        <f t="shared" si="2"/>
        <v>-41.399999999999864</v>
      </c>
      <c r="R9">
        <f t="shared" si="3"/>
        <v>7.0500000000004084</v>
      </c>
      <c r="V9">
        <v>5</v>
      </c>
      <c r="W9">
        <v>350.4</v>
      </c>
      <c r="X9">
        <v>330.9</v>
      </c>
      <c r="Y9" s="19">
        <f>Exposure!C9</f>
        <v>2.1465662420000009</v>
      </c>
      <c r="Z9">
        <v>1.81</v>
      </c>
      <c r="AA9">
        <f t="shared" si="5"/>
        <v>1899.83</v>
      </c>
      <c r="AF9">
        <f>$AA9+$X9/100</f>
        <v>1903.1389999999999</v>
      </c>
      <c r="AG9">
        <f>AG10</f>
        <v>1900.3329999999999</v>
      </c>
      <c r="AH9">
        <f t="shared" si="4"/>
        <v>1897.1269999999997</v>
      </c>
      <c r="AI9">
        <f t="shared" si="4"/>
        <v>1893.8089999999997</v>
      </c>
      <c r="AJ9">
        <f t="shared" si="4"/>
        <v>1890.5089999999998</v>
      </c>
      <c r="AK9">
        <f t="shared" si="4"/>
        <v>1887.0089999999998</v>
      </c>
      <c r="AL9">
        <f t="shared" si="4"/>
        <v>1883.4059999999997</v>
      </c>
      <c r="AM9">
        <f t="shared" si="4"/>
        <v>1879.5089999999998</v>
      </c>
    </row>
    <row r="10" spans="6:39" x14ac:dyDescent="0.2">
      <c r="F10">
        <v>6</v>
      </c>
      <c r="J10">
        <f t="shared" si="0"/>
        <v>0</v>
      </c>
      <c r="K10">
        <f t="shared" si="1"/>
        <v>0</v>
      </c>
      <c r="M10">
        <v>6</v>
      </c>
      <c r="N10">
        <v>1896.25</v>
      </c>
      <c r="O10">
        <f>N10-N9</f>
        <v>-3.5399999999999636</v>
      </c>
      <c r="P10">
        <v>0.27</v>
      </c>
      <c r="Q10">
        <f t="shared" si="2"/>
        <v>21.059999999999267</v>
      </c>
      <c r="R10">
        <f t="shared" si="3"/>
        <v>108.26999999999975</v>
      </c>
      <c r="V10">
        <v>6</v>
      </c>
      <c r="W10">
        <v>350.5</v>
      </c>
      <c r="X10">
        <v>400.8</v>
      </c>
      <c r="Y10" s="19">
        <f>Exposure!C10</f>
        <v>3.8852848980200019</v>
      </c>
      <c r="Z10">
        <v>1.81</v>
      </c>
      <c r="AA10">
        <f t="shared" si="5"/>
        <v>1896.3249999999998</v>
      </c>
      <c r="AG10">
        <f>$AA10+$X10/100</f>
        <v>1900.3329999999999</v>
      </c>
      <c r="AH10">
        <f>AH11</f>
        <v>1897.1269999999997</v>
      </c>
      <c r="AI10">
        <f t="shared" si="4"/>
        <v>1893.8089999999997</v>
      </c>
      <c r="AJ10">
        <f t="shared" si="4"/>
        <v>1890.5089999999998</v>
      </c>
      <c r="AK10">
        <f t="shared" si="4"/>
        <v>1887.0089999999998</v>
      </c>
      <c r="AL10">
        <f t="shared" si="4"/>
        <v>1883.4059999999997</v>
      </c>
      <c r="AM10">
        <f t="shared" si="4"/>
        <v>1879.5089999999998</v>
      </c>
    </row>
    <row r="11" spans="6:39" x14ac:dyDescent="0.2">
      <c r="F11">
        <v>7</v>
      </c>
      <c r="M11">
        <v>7</v>
      </c>
      <c r="V11">
        <v>7</v>
      </c>
      <c r="W11">
        <v>350.7</v>
      </c>
      <c r="X11">
        <v>430.9</v>
      </c>
      <c r="Y11" s="19">
        <f>Exposure!C11</f>
        <v>7.0323656654162034</v>
      </c>
      <c r="Z11">
        <v>1.81</v>
      </c>
      <c r="AA11">
        <f t="shared" si="5"/>
        <v>1892.8179999999998</v>
      </c>
      <c r="AH11" s="15">
        <f>$AA11+$X11/100</f>
        <v>1897.1269999999997</v>
      </c>
      <c r="AI11" s="16">
        <f>AI12</f>
        <v>1893.8089999999997</v>
      </c>
      <c r="AJ11" s="16">
        <f t="shared" si="4"/>
        <v>1890.5089999999998</v>
      </c>
      <c r="AK11" s="16">
        <f t="shared" si="4"/>
        <v>1887.0089999999998</v>
      </c>
      <c r="AL11" s="16">
        <f t="shared" si="4"/>
        <v>1883.4059999999997</v>
      </c>
      <c r="AM11" s="16">
        <f t="shared" si="4"/>
        <v>1879.5089999999998</v>
      </c>
    </row>
    <row r="12" spans="6:39" x14ac:dyDescent="0.2">
      <c r="F12">
        <v>8</v>
      </c>
      <c r="M12">
        <v>8</v>
      </c>
      <c r="V12">
        <v>8</v>
      </c>
      <c r="W12" s="24">
        <v>350.9</v>
      </c>
      <c r="X12">
        <v>450</v>
      </c>
      <c r="Y12" s="19">
        <f>Exposure!C12</f>
        <v>12.728581854403329</v>
      </c>
      <c r="Z12">
        <v>1.81</v>
      </c>
      <c r="AA12">
        <f t="shared" si="5"/>
        <v>1889.3089999999997</v>
      </c>
      <c r="AI12">
        <f>$AA12+$X12/100</f>
        <v>1893.8089999999997</v>
      </c>
      <c r="AJ12">
        <f>AJ13</f>
        <v>1890.5089999999998</v>
      </c>
      <c r="AK12">
        <f t="shared" si="4"/>
        <v>1887.0089999999998</v>
      </c>
      <c r="AL12">
        <f t="shared" si="4"/>
        <v>1883.4059999999997</v>
      </c>
      <c r="AM12">
        <f t="shared" si="4"/>
        <v>1879.5089999999998</v>
      </c>
    </row>
    <row r="13" spans="6:39" x14ac:dyDescent="0.2">
      <c r="F13">
        <v>9</v>
      </c>
      <c r="M13">
        <v>9</v>
      </c>
      <c r="V13">
        <v>9</v>
      </c>
      <c r="W13">
        <v>360</v>
      </c>
      <c r="X13">
        <v>480</v>
      </c>
      <c r="Y13" s="19">
        <f>Exposure!C13</f>
        <v>23.038733156470027</v>
      </c>
      <c r="Z13">
        <v>1.81</v>
      </c>
      <c r="AA13">
        <f t="shared" si="5"/>
        <v>1885.7089999999998</v>
      </c>
      <c r="AJ13">
        <f>$AA13+$X13/100</f>
        <v>1890.5089999999998</v>
      </c>
      <c r="AK13">
        <f>AK14</f>
        <v>1887.0089999999998</v>
      </c>
      <c r="AL13">
        <f t="shared" si="4"/>
        <v>1883.4059999999997</v>
      </c>
      <c r="AM13">
        <f t="shared" si="4"/>
        <v>1879.5089999999998</v>
      </c>
    </row>
    <row r="14" spans="6:39" x14ac:dyDescent="0.2">
      <c r="F14">
        <v>10</v>
      </c>
      <c r="M14">
        <v>10</v>
      </c>
      <c r="V14">
        <v>10</v>
      </c>
      <c r="W14">
        <v>360.5</v>
      </c>
      <c r="X14">
        <v>490.5</v>
      </c>
      <c r="Y14" s="19">
        <f>Exposure!C14</f>
        <v>41.700107013210747</v>
      </c>
      <c r="Z14">
        <v>1.81</v>
      </c>
      <c r="AA14">
        <f t="shared" si="5"/>
        <v>1882.1039999999998</v>
      </c>
      <c r="AK14">
        <f>$AA14+$X14/100</f>
        <v>1887.0089999999998</v>
      </c>
      <c r="AL14">
        <f>AL15</f>
        <v>1883.4059999999997</v>
      </c>
      <c r="AM14">
        <f t="shared" si="4"/>
        <v>1879.5089999999998</v>
      </c>
    </row>
    <row r="15" spans="6:39" x14ac:dyDescent="0.2">
      <c r="F15">
        <v>11</v>
      </c>
      <c r="M15">
        <v>11</v>
      </c>
      <c r="V15">
        <v>11</v>
      </c>
      <c r="W15">
        <v>370</v>
      </c>
      <c r="X15">
        <v>500.2</v>
      </c>
      <c r="Y15" s="19">
        <f>Exposure!C15</f>
        <v>75.47719369391146</v>
      </c>
      <c r="Z15">
        <v>1.81</v>
      </c>
      <c r="AA15">
        <f t="shared" si="5"/>
        <v>1878.4039999999998</v>
      </c>
      <c r="AL15">
        <f>$AA15+$X15/100</f>
        <v>1883.4059999999997</v>
      </c>
      <c r="AM15">
        <f>AM16</f>
        <v>1879.5089999999998</v>
      </c>
    </row>
    <row r="16" spans="6:39" x14ac:dyDescent="0.2">
      <c r="F16">
        <v>12</v>
      </c>
      <c r="M16">
        <v>12</v>
      </c>
      <c r="V16">
        <v>12</v>
      </c>
      <c r="W16">
        <v>400</v>
      </c>
      <c r="X16">
        <v>510.5</v>
      </c>
      <c r="Y16" s="19">
        <f>Exposure!C16</f>
        <v>136.61372058597973</v>
      </c>
      <c r="Z16">
        <v>1.81</v>
      </c>
      <c r="AA16">
        <f t="shared" si="5"/>
        <v>1874.4039999999998</v>
      </c>
      <c r="AM16">
        <f>$AA16+$X16/100</f>
        <v>1879.5089999999998</v>
      </c>
    </row>
    <row r="18" spans="10:44" ht="16" thickBot="1" x14ac:dyDescent="0.25">
      <c r="J18">
        <f>SUM(J5:J17)</f>
        <v>-181.41999999999916</v>
      </c>
      <c r="K18">
        <f>SUM(K5:K17)</f>
        <v>24.079999999998108</v>
      </c>
      <c r="Q18">
        <f>SUM(Q5:Q17)</f>
        <v>-136.96000000000072</v>
      </c>
      <c r="R18">
        <f>SUM(R5:R17)</f>
        <v>47.150000000000318</v>
      </c>
    </row>
    <row r="19" spans="10:44" x14ac:dyDescent="0.2">
      <c r="AA19" t="s">
        <v>1</v>
      </c>
      <c r="AO19" s="47" t="s">
        <v>27</v>
      </c>
      <c r="AP19" s="48"/>
      <c r="AQ19" s="48"/>
      <c r="AR19" s="49"/>
    </row>
    <row r="20" spans="10:44" ht="32" x14ac:dyDescent="0.2">
      <c r="V20" t="s">
        <v>0</v>
      </c>
      <c r="W20" t="s">
        <v>9</v>
      </c>
      <c r="X20" t="s">
        <v>5</v>
      </c>
      <c r="Y20" t="s">
        <v>22</v>
      </c>
      <c r="AA20" t="s">
        <v>2</v>
      </c>
      <c r="AB20" t="s">
        <v>10</v>
      </c>
      <c r="AC20" t="s">
        <v>11</v>
      </c>
      <c r="AD20" t="s">
        <v>12</v>
      </c>
      <c r="AE20" t="s">
        <v>13</v>
      </c>
      <c r="AF20" t="s">
        <v>14</v>
      </c>
      <c r="AG20" t="s">
        <v>15</v>
      </c>
      <c r="AH20" t="s">
        <v>16</v>
      </c>
      <c r="AI20" t="s">
        <v>17</v>
      </c>
      <c r="AJ20" t="s">
        <v>18</v>
      </c>
      <c r="AK20" t="s">
        <v>19</v>
      </c>
      <c r="AL20" t="s">
        <v>20</v>
      </c>
      <c r="AM20" t="s">
        <v>21</v>
      </c>
      <c r="AO20" s="7" t="s">
        <v>28</v>
      </c>
      <c r="AP20" s="4" t="s">
        <v>3</v>
      </c>
      <c r="AQ20" s="4" t="s">
        <v>25</v>
      </c>
      <c r="AR20" s="8" t="s">
        <v>29</v>
      </c>
    </row>
    <row r="21" spans="10:44" x14ac:dyDescent="0.2">
      <c r="V21">
        <v>1</v>
      </c>
      <c r="X21">
        <v>60</v>
      </c>
      <c r="Y21" s="19">
        <f>Exposure!C22</f>
        <v>0.2</v>
      </c>
      <c r="AA21" s="16">
        <f>AA5</f>
        <v>1909.35</v>
      </c>
      <c r="AB21">
        <f>(AB5-$AA5)*$Y5*100</f>
        <v>11.999999999998181</v>
      </c>
      <c r="AC21">
        <f t="shared" ref="AC21:AM31" si="6">(AC5-$AA5)*$Y5*100</f>
        <v>-13.959999999997308</v>
      </c>
      <c r="AD21">
        <f t="shared" si="6"/>
        <v>-44.059999999999491</v>
      </c>
      <c r="AE21">
        <f t="shared" si="6"/>
        <v>-76.140000000000327</v>
      </c>
      <c r="AF21">
        <f t="shared" si="6"/>
        <v>-124.22000000000027</v>
      </c>
      <c r="AG21">
        <f t="shared" si="6"/>
        <v>-180.34000000000106</v>
      </c>
      <c r="AH21">
        <f t="shared" si="6"/>
        <v>-244.46000000000367</v>
      </c>
      <c r="AI21">
        <f t="shared" si="6"/>
        <v>-310.8200000000034</v>
      </c>
      <c r="AJ21">
        <f t="shared" si="6"/>
        <v>-376.82000000000244</v>
      </c>
      <c r="AK21">
        <f t="shared" si="6"/>
        <v>-446.82000000000244</v>
      </c>
      <c r="AL21">
        <f t="shared" si="6"/>
        <v>-518.88000000000375</v>
      </c>
      <c r="AM21">
        <f t="shared" si="6"/>
        <v>-596.82000000000244</v>
      </c>
      <c r="AO21" s="9">
        <v>1</v>
      </c>
      <c r="AP21" s="5">
        <f>Y21</f>
        <v>0.2</v>
      </c>
      <c r="AQ21" s="6">
        <f>AB35</f>
        <v>11.999999999998181</v>
      </c>
      <c r="AR21" s="10">
        <v>0</v>
      </c>
    </row>
    <row r="22" spans="10:44" x14ac:dyDescent="0.2">
      <c r="V22">
        <v>2</v>
      </c>
      <c r="W22">
        <v>200.2</v>
      </c>
      <c r="X22">
        <v>130.4</v>
      </c>
      <c r="Y22" s="19">
        <f>Y6</f>
        <v>0.36200000000000004</v>
      </c>
      <c r="AA22">
        <f>AA6</f>
        <v>1907.348</v>
      </c>
      <c r="AC22">
        <f>(AC6-$AA6)*$Y6*100</f>
        <v>47.204800000003168</v>
      </c>
      <c r="AD22">
        <f t="shared" si="6"/>
        <v>-7.2762000000007907</v>
      </c>
      <c r="AE22">
        <f t="shared" si="6"/>
        <v>-65.34100000000231</v>
      </c>
      <c r="AF22">
        <f t="shared" si="6"/>
        <v>-152.3658000000022</v>
      </c>
      <c r="AG22">
        <f t="shared" si="6"/>
        <v>-253.94300000000368</v>
      </c>
      <c r="AH22">
        <f t="shared" si="6"/>
        <v>-370.00020000000842</v>
      </c>
      <c r="AI22">
        <f t="shared" si="6"/>
        <v>-490.11180000000786</v>
      </c>
      <c r="AJ22">
        <f t="shared" si="6"/>
        <v>-609.57180000000619</v>
      </c>
      <c r="AK22">
        <f t="shared" si="6"/>
        <v>-736.27180000000624</v>
      </c>
      <c r="AL22">
        <f t="shared" si="6"/>
        <v>-866.70040000000859</v>
      </c>
      <c r="AM22">
        <f t="shared" si="6"/>
        <v>-1007.7718000000064</v>
      </c>
      <c r="AO22" s="9">
        <v>2</v>
      </c>
      <c r="AP22" s="5">
        <f t="shared" ref="AP22:AP32" si="7">Y22</f>
        <v>0.36200000000000004</v>
      </c>
      <c r="AQ22" s="6">
        <f>AC35</f>
        <v>33.24480000000586</v>
      </c>
      <c r="AR22" s="10">
        <f>AN41</f>
        <v>-40.039999999999054</v>
      </c>
    </row>
    <row r="23" spans="10:44" x14ac:dyDescent="0.2">
      <c r="V23">
        <v>3</v>
      </c>
      <c r="W23">
        <v>200.6</v>
      </c>
      <c r="X23">
        <v>180.5</v>
      </c>
      <c r="Y23" s="19">
        <f t="shared" ref="Y23:Y32" si="8">Y7</f>
        <v>0.65522000000000014</v>
      </c>
      <c r="AA23">
        <f t="shared" ref="AA23:AA32" si="9">AA7</f>
        <v>1905.3419999999999</v>
      </c>
      <c r="AD23">
        <f>(AD7-$AA7)*$Y7*100</f>
        <v>118.2672100000042</v>
      </c>
      <c r="AE23">
        <f t="shared" si="6"/>
        <v>13.169922000001433</v>
      </c>
      <c r="AF23">
        <f t="shared" si="6"/>
        <v>-144.34496599999835</v>
      </c>
      <c r="AG23">
        <f t="shared" si="6"/>
        <v>-328.19969800000104</v>
      </c>
      <c r="AH23">
        <f t="shared" si="6"/>
        <v>-538.26323000000968</v>
      </c>
      <c r="AI23">
        <f t="shared" si="6"/>
        <v>-755.6652260000086</v>
      </c>
      <c r="AJ23">
        <f t="shared" si="6"/>
        <v>-971.8878260000057</v>
      </c>
      <c r="AK23">
        <f t="shared" si="6"/>
        <v>-1201.2148260000056</v>
      </c>
      <c r="AL23">
        <f t="shared" si="6"/>
        <v>-1437.2905920000101</v>
      </c>
      <c r="AM23">
        <f t="shared" si="6"/>
        <v>-1692.629826000006</v>
      </c>
      <c r="AO23" s="9">
        <v>3</v>
      </c>
      <c r="AP23" s="5">
        <f t="shared" si="7"/>
        <v>0.65522000000000014</v>
      </c>
      <c r="AQ23" s="6">
        <f>AD35</f>
        <v>66.931010000003909</v>
      </c>
      <c r="AR23" s="10">
        <f t="shared" ref="AR23:AR32" si="10">AN42</f>
        <v>-152.77720000000386</v>
      </c>
    </row>
    <row r="24" spans="10:44" x14ac:dyDescent="0.2">
      <c r="V24">
        <v>4</v>
      </c>
      <c r="W24">
        <v>200.8</v>
      </c>
      <c r="X24">
        <v>220.9</v>
      </c>
      <c r="Y24" s="19">
        <f t="shared" si="8"/>
        <v>1.1859482000000003</v>
      </c>
      <c r="AA24">
        <f t="shared" si="9"/>
        <v>1903.3339999999998</v>
      </c>
      <c r="AE24">
        <f>(AE8-$AA8)*$Y8*100</f>
        <v>261.97595738000723</v>
      </c>
      <c r="AF24">
        <f t="shared" si="6"/>
        <v>-23.125989899992454</v>
      </c>
      <c r="AG24">
        <f t="shared" si="6"/>
        <v>-355.90305481999729</v>
      </c>
      <c r="AH24">
        <f t="shared" si="6"/>
        <v>-736.11804774001291</v>
      </c>
      <c r="AI24">
        <f t="shared" si="6"/>
        <v>-1129.615660500011</v>
      </c>
      <c r="AJ24">
        <f t="shared" si="6"/>
        <v>-1520.9785665000059</v>
      </c>
      <c r="AK24">
        <f t="shared" si="6"/>
        <v>-1936.0604365000061</v>
      </c>
      <c r="AL24">
        <f t="shared" si="6"/>
        <v>-2363.3575729600138</v>
      </c>
      <c r="AM24">
        <f t="shared" si="6"/>
        <v>-2825.5215865000059</v>
      </c>
      <c r="AO24" s="9">
        <v>4</v>
      </c>
      <c r="AP24" s="5">
        <f t="shared" si="7"/>
        <v>1.1859482000000003</v>
      </c>
      <c r="AQ24" s="6">
        <f>AE35</f>
        <v>133.66487938000603</v>
      </c>
      <c r="AR24" s="10">
        <f t="shared" si="10"/>
        <v>-397.19497600000852</v>
      </c>
    </row>
    <row r="25" spans="10:44" x14ac:dyDescent="0.2">
      <c r="V25">
        <v>5</v>
      </c>
      <c r="W25">
        <v>350.4</v>
      </c>
      <c r="X25">
        <v>330.9</v>
      </c>
      <c r="Y25" s="19">
        <f t="shared" si="8"/>
        <v>2.1465662420000009</v>
      </c>
      <c r="AA25">
        <f t="shared" si="9"/>
        <v>1899.83</v>
      </c>
      <c r="AF25">
        <f>(AF9-$AA9)*$Y9*100</f>
        <v>710.2987694777936</v>
      </c>
      <c r="AG25">
        <f t="shared" si="6"/>
        <v>107.97228197258481</v>
      </c>
      <c r="AH25">
        <f t="shared" si="6"/>
        <v>-580.21685521264362</v>
      </c>
      <c r="AI25">
        <f t="shared" si="6"/>
        <v>-1292.4475343082404</v>
      </c>
      <c r="AJ25">
        <f t="shared" si="6"/>
        <v>-2000.814394168231</v>
      </c>
      <c r="AK25">
        <f t="shared" si="6"/>
        <v>-2752.1125788682311</v>
      </c>
      <c r="AL25">
        <f t="shared" si="6"/>
        <v>-3525.5203958608454</v>
      </c>
      <c r="AM25">
        <f t="shared" si="6"/>
        <v>-4362.0372603682317</v>
      </c>
      <c r="AO25" s="9">
        <v>5</v>
      </c>
      <c r="AP25" s="5">
        <f t="shared" si="7"/>
        <v>2.1465662420000009</v>
      </c>
      <c r="AQ25" s="6">
        <f>AF35</f>
        <v>266.24201357780032</v>
      </c>
      <c r="AR25" s="10">
        <f t="shared" si="10"/>
        <v>-1239.2651132799861</v>
      </c>
    </row>
    <row r="26" spans="10:44" x14ac:dyDescent="0.2">
      <c r="V26">
        <v>6</v>
      </c>
      <c r="W26">
        <v>350.5</v>
      </c>
      <c r="X26">
        <v>400.8</v>
      </c>
      <c r="Y26" s="19">
        <f t="shared" si="8"/>
        <v>3.8852848980200019</v>
      </c>
      <c r="AA26">
        <f t="shared" si="9"/>
        <v>1896.3249999999998</v>
      </c>
      <c r="AG26">
        <f>(AG10-$AA10)*$Y10*100</f>
        <v>1557.2221871264317</v>
      </c>
      <c r="AH26">
        <f t="shared" si="6"/>
        <v>311.59984882116811</v>
      </c>
      <c r="AI26">
        <f t="shared" si="6"/>
        <v>-977.53768034186214</v>
      </c>
      <c r="AJ26">
        <f t="shared" si="6"/>
        <v>-2259.6816966884448</v>
      </c>
      <c r="AK26">
        <f t="shared" si="6"/>
        <v>-3619.5314109954461</v>
      </c>
      <c r="AL26">
        <f t="shared" si="6"/>
        <v>-5019.3995597520779</v>
      </c>
      <c r="AM26">
        <f t="shared" si="6"/>
        <v>-6533.4950845104477</v>
      </c>
      <c r="AO26" s="9">
        <v>6</v>
      </c>
      <c r="AP26" s="5">
        <f t="shared" si="7"/>
        <v>3.8852848980200019</v>
      </c>
      <c r="AQ26" s="6">
        <f>AG35</f>
        <v>546.80871627901342</v>
      </c>
      <c r="AR26" s="10">
        <f t="shared" si="10"/>
        <v>-2833.9470352010358</v>
      </c>
    </row>
    <row r="27" spans="10:44" x14ac:dyDescent="0.2">
      <c r="V27">
        <v>7</v>
      </c>
      <c r="W27">
        <v>350.7</v>
      </c>
      <c r="X27">
        <v>430.9</v>
      </c>
      <c r="Y27" s="19">
        <f t="shared" si="8"/>
        <v>7.0323656654162034</v>
      </c>
      <c r="AA27">
        <f t="shared" si="9"/>
        <v>1892.8179999999998</v>
      </c>
      <c r="AH27">
        <f>(AH11-$AA11)*$Y11*100</f>
        <v>3030.2463652278202</v>
      </c>
      <c r="AI27">
        <f t="shared" si="6"/>
        <v>696.9074374427355</v>
      </c>
      <c r="AJ27">
        <f t="shared" si="6"/>
        <v>-1623.7732321445797</v>
      </c>
      <c r="AK27">
        <f t="shared" si="6"/>
        <v>-4085.1012150402512</v>
      </c>
      <c r="AL27">
        <f t="shared" si="6"/>
        <v>-6618.862564289755</v>
      </c>
      <c r="AM27">
        <f t="shared" si="6"/>
        <v>-9359.3754641024043</v>
      </c>
      <c r="AO27" s="9">
        <v>7</v>
      </c>
      <c r="AP27" s="5">
        <f t="shared" si="7"/>
        <v>7.0323656654162034</v>
      </c>
      <c r="AQ27" s="6">
        <f>AH35</f>
        <v>872.78788109630977</v>
      </c>
      <c r="AR27" s="10">
        <f t="shared" si="10"/>
        <v>-5792.1083177461032</v>
      </c>
    </row>
    <row r="28" spans="10:44" x14ac:dyDescent="0.2">
      <c r="V28">
        <v>8</v>
      </c>
      <c r="W28">
        <v>350.9</v>
      </c>
      <c r="X28">
        <v>450</v>
      </c>
      <c r="Y28" s="19">
        <f t="shared" si="8"/>
        <v>12.728581854403329</v>
      </c>
      <c r="AA28">
        <f t="shared" si="9"/>
        <v>1889.3089999999997</v>
      </c>
      <c r="AI28">
        <f>(AI12-$AA12)*$Y12*100</f>
        <v>5727.8618344814977</v>
      </c>
      <c r="AJ28">
        <f t="shared" si="6"/>
        <v>1527.4298225284574</v>
      </c>
      <c r="AK28">
        <f t="shared" si="6"/>
        <v>-2927.5738265127079</v>
      </c>
      <c r="AL28">
        <f t="shared" si="6"/>
        <v>-7513.6818686543111</v>
      </c>
      <c r="AM28">
        <f t="shared" si="6"/>
        <v>-12474.010217315204</v>
      </c>
      <c r="AO28" s="9">
        <v>8</v>
      </c>
      <c r="AP28" s="5">
        <f t="shared" si="7"/>
        <v>12.728581854403329</v>
      </c>
      <c r="AQ28" s="6">
        <f>AI35</f>
        <v>1468.5713707740997</v>
      </c>
      <c r="AR28" s="10">
        <f t="shared" si="10"/>
        <v>-11219.613716153692</v>
      </c>
    </row>
    <row r="29" spans="10:44" x14ac:dyDescent="0.2">
      <c r="V29">
        <v>9</v>
      </c>
      <c r="W29">
        <v>360</v>
      </c>
      <c r="X29">
        <v>480</v>
      </c>
      <c r="Y29" s="19">
        <f t="shared" si="8"/>
        <v>23.038733156470027</v>
      </c>
      <c r="AA29">
        <f t="shared" si="9"/>
        <v>1885.7089999999998</v>
      </c>
      <c r="AJ29">
        <f>(AJ13-$AA13)*$Y13*100</f>
        <v>11058.591915105508</v>
      </c>
      <c r="AK29">
        <f t="shared" si="6"/>
        <v>2995.0353103409989</v>
      </c>
      <c r="AL29">
        <f t="shared" si="6"/>
        <v>-5305.8202459353024</v>
      </c>
      <c r="AM29">
        <f t="shared" si="6"/>
        <v>-14284.014557011522</v>
      </c>
      <c r="AO29" s="9">
        <v>9</v>
      </c>
      <c r="AP29" s="5">
        <f t="shared" si="7"/>
        <v>23.038733156470027</v>
      </c>
      <c r="AQ29" s="6">
        <f>AJ35</f>
        <v>3222.4942221326883</v>
      </c>
      <c r="AR29" s="10">
        <f t="shared" si="10"/>
        <v>-21370.161785695669</v>
      </c>
    </row>
    <row r="30" spans="10:44" x14ac:dyDescent="0.2">
      <c r="V30">
        <v>10</v>
      </c>
      <c r="W30">
        <v>360.5</v>
      </c>
      <c r="X30">
        <v>490.5</v>
      </c>
      <c r="Y30" s="19">
        <f t="shared" si="8"/>
        <v>41.700107013210747</v>
      </c>
      <c r="AA30">
        <f t="shared" si="9"/>
        <v>1882.1039999999998</v>
      </c>
      <c r="AK30">
        <f>(AK14-$AA14)*$Y14*100</f>
        <v>20453.902489979755</v>
      </c>
      <c r="AL30">
        <f t="shared" si="6"/>
        <v>5429.3539331196525</v>
      </c>
      <c r="AM30">
        <f t="shared" si="6"/>
        <v>-10821.177769928303</v>
      </c>
      <c r="AO30" s="9">
        <v>10</v>
      </c>
      <c r="AP30" s="5">
        <f t="shared" si="7"/>
        <v>41.700107013210747</v>
      </c>
      <c r="AQ30" s="6">
        <f>AK35</f>
        <v>5744.2517064040949</v>
      </c>
      <c r="AR30" s="10">
        <f t="shared" si="10"/>
        <v>-39840.271141575358</v>
      </c>
    </row>
    <row r="31" spans="10:44" x14ac:dyDescent="0.2">
      <c r="V31">
        <v>11</v>
      </c>
      <c r="W31">
        <v>370</v>
      </c>
      <c r="X31">
        <v>500.2</v>
      </c>
      <c r="Y31" s="19">
        <f t="shared" si="8"/>
        <v>75.47719369391146</v>
      </c>
      <c r="AA31">
        <f t="shared" si="9"/>
        <v>1878.4039999999998</v>
      </c>
      <c r="AL31">
        <f>(AL15-$AA15)*$Y15*100</f>
        <v>37753.692285694153</v>
      </c>
      <c r="AM31">
        <f t="shared" si="6"/>
        <v>8340.2299031773546</v>
      </c>
      <c r="AO31" s="9">
        <v>11</v>
      </c>
      <c r="AP31" s="5">
        <f t="shared" si="7"/>
        <v>75.47719369391146</v>
      </c>
      <c r="AQ31" s="6">
        <f>AL35</f>
        <v>10013.533019361472</v>
      </c>
      <c r="AR31" s="10">
        <f t="shared" si="10"/>
        <v>-74226.149742498295</v>
      </c>
    </row>
    <row r="32" spans="10:44" ht="16" thickBot="1" x14ac:dyDescent="0.25">
      <c r="V32">
        <v>12</v>
      </c>
      <c r="W32">
        <v>400</v>
      </c>
      <c r="X32">
        <v>510.5</v>
      </c>
      <c r="Y32" s="19">
        <f t="shared" si="8"/>
        <v>136.61372058597973</v>
      </c>
      <c r="AA32">
        <f t="shared" si="9"/>
        <v>1874.4039999999998</v>
      </c>
      <c r="AM32">
        <f>(AM16-$AA16)*$Y16*100</f>
        <v>69741.304359142901</v>
      </c>
      <c r="AO32" s="11">
        <v>12</v>
      </c>
      <c r="AP32" s="12">
        <f t="shared" si="7"/>
        <v>136.61372058597973</v>
      </c>
      <c r="AQ32" s="13">
        <f>AM35</f>
        <v>14124.680696584124</v>
      </c>
      <c r="AR32" s="14">
        <f t="shared" si="10"/>
        <v>-141590.95003187101</v>
      </c>
    </row>
    <row r="33" spans="22:43" x14ac:dyDescent="0.2">
      <c r="AQ33" s="3"/>
    </row>
    <row r="34" spans="22:43" x14ac:dyDescent="0.2">
      <c r="AQ34" s="2" t="s">
        <v>26</v>
      </c>
    </row>
    <row r="35" spans="22:43" x14ac:dyDescent="0.2">
      <c r="AA35" t="s">
        <v>23</v>
      </c>
      <c r="AB35">
        <f>SUM(AB21:AB34)</f>
        <v>11.999999999998181</v>
      </c>
      <c r="AC35">
        <f t="shared" ref="AC35:AM35" si="11">SUM(AC21:AC34)</f>
        <v>33.24480000000586</v>
      </c>
      <c r="AD35">
        <f t="shared" si="11"/>
        <v>66.931010000003909</v>
      </c>
      <c r="AE35">
        <f t="shared" si="11"/>
        <v>133.66487938000603</v>
      </c>
      <c r="AF35">
        <f t="shared" si="11"/>
        <v>266.24201357780032</v>
      </c>
      <c r="AG35">
        <f t="shared" si="11"/>
        <v>546.80871627901342</v>
      </c>
      <c r="AH35">
        <f t="shared" si="11"/>
        <v>872.78788109630977</v>
      </c>
      <c r="AI35">
        <f t="shared" si="11"/>
        <v>1468.5713707740997</v>
      </c>
      <c r="AJ35">
        <f t="shared" si="11"/>
        <v>3222.4942221326883</v>
      </c>
      <c r="AK35">
        <f t="shared" si="11"/>
        <v>5744.2517064040949</v>
      </c>
      <c r="AL35">
        <f t="shared" si="11"/>
        <v>10013.533019361472</v>
      </c>
      <c r="AM35">
        <f t="shared" si="11"/>
        <v>14124.680696584124</v>
      </c>
    </row>
    <row r="38" spans="22:43" x14ac:dyDescent="0.2">
      <c r="AA38" t="s">
        <v>1</v>
      </c>
    </row>
    <row r="39" spans="22:43" x14ac:dyDescent="0.2">
      <c r="V39" t="s">
        <v>0</v>
      </c>
      <c r="W39" t="s">
        <v>9</v>
      </c>
      <c r="X39" t="s">
        <v>5</v>
      </c>
      <c r="Y39" t="s">
        <v>22</v>
      </c>
      <c r="AA39" t="s">
        <v>2</v>
      </c>
      <c r="AB39" t="s">
        <v>10</v>
      </c>
      <c r="AC39" t="s">
        <v>11</v>
      </c>
      <c r="AD39" t="s">
        <v>12</v>
      </c>
      <c r="AE39" t="s">
        <v>13</v>
      </c>
      <c r="AF39" t="s">
        <v>14</v>
      </c>
      <c r="AG39" t="s">
        <v>15</v>
      </c>
      <c r="AH39" t="s">
        <v>16</v>
      </c>
      <c r="AI39" t="s">
        <v>17</v>
      </c>
      <c r="AJ39" t="s">
        <v>18</v>
      </c>
      <c r="AK39" t="s">
        <v>19</v>
      </c>
      <c r="AL39" t="s">
        <v>20</v>
      </c>
      <c r="AM39" t="s">
        <v>21</v>
      </c>
    </row>
    <row r="40" spans="22:43" x14ac:dyDescent="0.2">
      <c r="V40">
        <v>1</v>
      </c>
      <c r="X40">
        <v>60</v>
      </c>
      <c r="Y40" s="19">
        <f>Y21</f>
        <v>0.2</v>
      </c>
      <c r="AA40" s="16">
        <f>AA21</f>
        <v>1909.35</v>
      </c>
    </row>
    <row r="41" spans="22:43" x14ac:dyDescent="0.2">
      <c r="V41">
        <v>2</v>
      </c>
      <c r="W41">
        <v>200.2</v>
      </c>
      <c r="X41">
        <v>130.4</v>
      </c>
      <c r="Y41" s="19">
        <f t="shared" ref="Y41:Y51" si="12">Y22</f>
        <v>0.36200000000000004</v>
      </c>
      <c r="AA41">
        <f>AA22</f>
        <v>1907.348</v>
      </c>
      <c r="AB41">
        <f>(AA41-$AA$40)*$Y$40*100</f>
        <v>-40.039999999999054</v>
      </c>
      <c r="AN41" s="2">
        <f>SUM(AB41:AM41)</f>
        <v>-40.039999999999054</v>
      </c>
    </row>
    <row r="42" spans="22:43" x14ac:dyDescent="0.2">
      <c r="V42">
        <v>3</v>
      </c>
      <c r="W42">
        <v>200.6</v>
      </c>
      <c r="X42">
        <v>180.5</v>
      </c>
      <c r="Y42" s="19">
        <f t="shared" si="12"/>
        <v>0.65522000000000014</v>
      </c>
      <c r="AA42">
        <f t="shared" ref="AA42:AA51" si="13">AA23</f>
        <v>1905.3419999999999</v>
      </c>
      <c r="AB42">
        <f>(AA42-$AA$40)*$Y$40*100</f>
        <v>-80.160000000000764</v>
      </c>
      <c r="AC42">
        <f>(AA42-$AA$41)*$Y$41*100</f>
        <v>-72.617200000003095</v>
      </c>
      <c r="AN42" s="2">
        <f t="shared" ref="AN42:AN51" si="14">SUM(AB42:AM42)</f>
        <v>-152.77720000000386</v>
      </c>
    </row>
    <row r="43" spans="22:43" x14ac:dyDescent="0.2">
      <c r="V43">
        <v>4</v>
      </c>
      <c r="W43">
        <v>200.8</v>
      </c>
      <c r="X43">
        <v>220.9</v>
      </c>
      <c r="Y43" s="19">
        <f t="shared" si="12"/>
        <v>1.1859482000000003</v>
      </c>
      <c r="AA43">
        <f t="shared" si="13"/>
        <v>1903.3339999999998</v>
      </c>
      <c r="AB43">
        <f t="shared" ref="AB43:AB51" si="15">(AA43-$AA$40)*$Y$40*100</f>
        <v>-120.32000000000154</v>
      </c>
      <c r="AC43">
        <f t="shared" ref="AC43:AC51" si="16">(AA43-$AA$41)*$Y$41*100</f>
        <v>-145.3068000000045</v>
      </c>
      <c r="AD43">
        <f>(AA43-$AA$42)*$Y$42*100</f>
        <v>-131.56817600000252</v>
      </c>
      <c r="AN43" s="2">
        <f t="shared" si="14"/>
        <v>-397.19497600000852</v>
      </c>
    </row>
    <row r="44" spans="22:43" x14ac:dyDescent="0.2">
      <c r="V44">
        <v>5</v>
      </c>
      <c r="W44">
        <v>350.4</v>
      </c>
      <c r="X44">
        <v>330.9</v>
      </c>
      <c r="Y44" s="19">
        <f t="shared" si="12"/>
        <v>2.1465662420000009</v>
      </c>
      <c r="AA44">
        <f t="shared" si="13"/>
        <v>1899.83</v>
      </c>
      <c r="AB44">
        <f t="shared" si="15"/>
        <v>-190.39999999999964</v>
      </c>
      <c r="AC44">
        <f t="shared" si="16"/>
        <v>-272.15160000000111</v>
      </c>
      <c r="AD44">
        <f t="shared" ref="AD44:AD51" si="17">(AA44-$AA$42)*$Y$42*100</f>
        <v>-361.15726399999642</v>
      </c>
      <c r="AE44">
        <f>(AA44-$AA$43)*$Y$43*100</f>
        <v>-415.55624927998889</v>
      </c>
      <c r="AN44" s="2">
        <f t="shared" si="14"/>
        <v>-1239.2651132799861</v>
      </c>
    </row>
    <row r="45" spans="22:43" x14ac:dyDescent="0.2">
      <c r="V45">
        <v>6</v>
      </c>
      <c r="W45">
        <v>350.5</v>
      </c>
      <c r="X45">
        <v>400.8</v>
      </c>
      <c r="Y45" s="19">
        <f t="shared" si="12"/>
        <v>3.8852848980200019</v>
      </c>
      <c r="AA45">
        <f t="shared" si="13"/>
        <v>1896.3249999999998</v>
      </c>
      <c r="AB45">
        <f t="shared" si="15"/>
        <v>-260.50000000000182</v>
      </c>
      <c r="AC45">
        <f t="shared" si="16"/>
        <v>-399.03260000000506</v>
      </c>
      <c r="AD45">
        <f t="shared" si="17"/>
        <v>-590.81187400000351</v>
      </c>
      <c r="AE45">
        <f t="shared" ref="AE45:AE51" si="18">(AA45-$AA$43)*$Y$43*100</f>
        <v>-831.23109338000199</v>
      </c>
      <c r="AF45">
        <f>($AA45-$AA$44)*$Y$44*100</f>
        <v>-752.37146782102377</v>
      </c>
      <c r="AN45" s="2">
        <f t="shared" si="14"/>
        <v>-2833.9470352010358</v>
      </c>
    </row>
    <row r="46" spans="22:43" x14ac:dyDescent="0.2">
      <c r="V46">
        <v>7</v>
      </c>
      <c r="W46">
        <v>350.7</v>
      </c>
      <c r="X46">
        <v>430.9</v>
      </c>
      <c r="Y46" s="19">
        <f t="shared" si="12"/>
        <v>7.0323656654162034</v>
      </c>
      <c r="AA46">
        <f t="shared" si="13"/>
        <v>1892.8179999999998</v>
      </c>
      <c r="AB46">
        <f t="shared" si="15"/>
        <v>-330.64000000000306</v>
      </c>
      <c r="AC46">
        <f t="shared" si="16"/>
        <v>-525.98600000000738</v>
      </c>
      <c r="AD46">
        <f t="shared" si="17"/>
        <v>-820.59752800000774</v>
      </c>
      <c r="AE46">
        <f t="shared" si="18"/>
        <v>-1247.1431271200095</v>
      </c>
      <c r="AF46">
        <f t="shared" ref="AF46:AF51" si="19">($AA46-$AA$44)*$Y$44*100</f>
        <v>-1505.1722488904372</v>
      </c>
      <c r="AG46">
        <f t="shared" ref="AG46:AG51" si="20">($AA46-$AA$45)*$Y$45*100</f>
        <v>-1362.5694137356386</v>
      </c>
      <c r="AN46" s="2">
        <f t="shared" si="14"/>
        <v>-5792.1083177461032</v>
      </c>
    </row>
    <row r="47" spans="22:43" x14ac:dyDescent="0.2">
      <c r="V47">
        <v>8</v>
      </c>
      <c r="W47">
        <v>350.9</v>
      </c>
      <c r="X47">
        <v>450</v>
      </c>
      <c r="Y47" s="19">
        <f t="shared" si="12"/>
        <v>12.728581854403329</v>
      </c>
      <c r="AA47">
        <f t="shared" si="13"/>
        <v>1889.3089999999997</v>
      </c>
      <c r="AB47">
        <f t="shared" si="15"/>
        <v>-400.82000000000335</v>
      </c>
      <c r="AC47">
        <f t="shared" si="16"/>
        <v>-653.01180000000784</v>
      </c>
      <c r="AD47">
        <f t="shared" si="17"/>
        <v>-1050.5142260000086</v>
      </c>
      <c r="AE47">
        <f t="shared" si="18"/>
        <v>-1663.292350500011</v>
      </c>
      <c r="AF47">
        <f t="shared" si="19"/>
        <v>-2258.4023432082408</v>
      </c>
      <c r="AG47">
        <f t="shared" si="20"/>
        <v>-2725.9158844508629</v>
      </c>
      <c r="AH47">
        <f>($AA47-$AA$46)*$Y$46*100</f>
        <v>-2467.6571119945561</v>
      </c>
      <c r="AN47" s="2">
        <f t="shared" si="14"/>
        <v>-11219.613716153692</v>
      </c>
    </row>
    <row r="48" spans="22:43" x14ac:dyDescent="0.2">
      <c r="V48">
        <v>9</v>
      </c>
      <c r="W48">
        <v>360</v>
      </c>
      <c r="X48">
        <v>480</v>
      </c>
      <c r="Y48" s="19">
        <f t="shared" si="12"/>
        <v>23.038733156470027</v>
      </c>
      <c r="AA48">
        <f t="shared" si="13"/>
        <v>1885.7089999999998</v>
      </c>
      <c r="AB48">
        <f t="shared" si="15"/>
        <v>-472.82000000000153</v>
      </c>
      <c r="AC48">
        <f t="shared" si="16"/>
        <v>-783.33180000000459</v>
      </c>
      <c r="AD48">
        <f t="shared" si="17"/>
        <v>-1286.3934260000028</v>
      </c>
      <c r="AE48">
        <f t="shared" si="18"/>
        <v>-2090.2337025000006</v>
      </c>
      <c r="AF48">
        <f t="shared" si="19"/>
        <v>-3031.1661903282215</v>
      </c>
      <c r="AG48">
        <f t="shared" si="20"/>
        <v>-4124.6184477380284</v>
      </c>
      <c r="AH48">
        <f>($AA48-$AA$46)*$Y$46*100</f>
        <v>-4999.3087515443249</v>
      </c>
      <c r="AI48">
        <f>($AA48-$AA$47)*$Y$47*100</f>
        <v>-4582.289467585083</v>
      </c>
      <c r="AN48" s="2">
        <f t="shared" si="14"/>
        <v>-21370.161785695669</v>
      </c>
    </row>
    <row r="49" spans="22:40" x14ac:dyDescent="0.2">
      <c r="V49">
        <v>10</v>
      </c>
      <c r="W49">
        <v>360.5</v>
      </c>
      <c r="X49">
        <v>490.5</v>
      </c>
      <c r="Y49" s="19">
        <f t="shared" si="12"/>
        <v>41.700107013210747</v>
      </c>
      <c r="AA49">
        <f t="shared" si="13"/>
        <v>1882.1039999999998</v>
      </c>
      <c r="AB49">
        <f t="shared" si="15"/>
        <v>-544.92000000000189</v>
      </c>
      <c r="AC49">
        <f t="shared" si="16"/>
        <v>-913.83280000000525</v>
      </c>
      <c r="AD49">
        <f t="shared" si="17"/>
        <v>-1522.6002360000041</v>
      </c>
      <c r="AE49">
        <f t="shared" si="18"/>
        <v>-2517.7680286000032</v>
      </c>
      <c r="AF49">
        <f t="shared" si="19"/>
        <v>-3805.0033205692257</v>
      </c>
      <c r="AG49">
        <f t="shared" si="20"/>
        <v>-5525.263653474246</v>
      </c>
      <c r="AH49">
        <f>($AA49-$AA$46)*$Y$46*100</f>
        <v>-7534.4765739268796</v>
      </c>
      <c r="AI49">
        <f>($AA49-$AA$47)*$Y$47*100</f>
        <v>-9170.9432260975063</v>
      </c>
      <c r="AJ49">
        <f>($AA49-$AA$48)*$Y$48*100</f>
        <v>-8305.4633029074866</v>
      </c>
      <c r="AN49" s="2">
        <f t="shared" si="14"/>
        <v>-39840.271141575358</v>
      </c>
    </row>
    <row r="50" spans="22:40" x14ac:dyDescent="0.2">
      <c r="V50">
        <v>11</v>
      </c>
      <c r="W50">
        <v>370</v>
      </c>
      <c r="X50">
        <v>500.2</v>
      </c>
      <c r="Y50" s="19">
        <f t="shared" si="12"/>
        <v>75.47719369391146</v>
      </c>
      <c r="AA50">
        <f t="shared" si="13"/>
        <v>1878.4039999999998</v>
      </c>
      <c r="AB50">
        <f t="shared" si="15"/>
        <v>-618.9200000000028</v>
      </c>
      <c r="AC50">
        <f t="shared" si="16"/>
        <v>-1047.7728000000068</v>
      </c>
      <c r="AD50">
        <f t="shared" si="17"/>
        <v>-1765.031636000007</v>
      </c>
      <c r="AE50">
        <f t="shared" si="18"/>
        <v>-2956.5688626000087</v>
      </c>
      <c r="AF50">
        <f t="shared" si="19"/>
        <v>-4599.2328301092357</v>
      </c>
      <c r="AG50">
        <f t="shared" si="20"/>
        <v>-6962.8190657416635</v>
      </c>
      <c r="AH50">
        <f>($AA50-$AA$46)*$Y$46*100</f>
        <v>-10136.451870130906</v>
      </c>
      <c r="AI50">
        <f>($AA50-$AA$47)*$Y$47*100</f>
        <v>-13880.518512226794</v>
      </c>
      <c r="AJ50">
        <f>($AA50-$AA$48)*$Y$48*100</f>
        <v>-16829.794570801503</v>
      </c>
      <c r="AK50">
        <f>($AA50-$AA$49)*$Y$49*100</f>
        <v>-15429.039594888167</v>
      </c>
      <c r="AN50" s="2">
        <f t="shared" si="14"/>
        <v>-74226.149742498295</v>
      </c>
    </row>
    <row r="51" spans="22:40" x14ac:dyDescent="0.2">
      <c r="V51">
        <v>12</v>
      </c>
      <c r="W51">
        <v>400</v>
      </c>
      <c r="X51">
        <v>510.5</v>
      </c>
      <c r="Y51" s="19">
        <f t="shared" si="12"/>
        <v>136.61372058597973</v>
      </c>
      <c r="AA51">
        <f t="shared" si="13"/>
        <v>1874.4039999999998</v>
      </c>
      <c r="AB51">
        <f t="shared" si="15"/>
        <v>-698.92000000000291</v>
      </c>
      <c r="AC51">
        <f t="shared" si="16"/>
        <v>-1192.572800000007</v>
      </c>
      <c r="AD51">
        <f t="shared" si="17"/>
        <v>-2027.1196360000072</v>
      </c>
      <c r="AE51">
        <f t="shared" si="18"/>
        <v>-3430.9481426000084</v>
      </c>
      <c r="AF51">
        <f t="shared" si="19"/>
        <v>-5457.8593269092362</v>
      </c>
      <c r="AG51">
        <f t="shared" si="20"/>
        <v>-8516.9330249496652</v>
      </c>
      <c r="AH51">
        <f>($AA51-$AA$46)*$Y$46*100</f>
        <v>-12949.398136297386</v>
      </c>
      <c r="AI51">
        <f>($AA51-$AA$47)*$Y$47*100</f>
        <v>-18971.951253988125</v>
      </c>
      <c r="AJ51">
        <f>($AA51-$AA$48)*$Y$48*100</f>
        <v>-26045.287833389513</v>
      </c>
      <c r="AK51">
        <f>($AA51-$AA$49)*$Y$49*100</f>
        <v>-32109.082400172461</v>
      </c>
      <c r="AL51">
        <f>($AA51-$AA$50)*$Y$50*100</f>
        <v>-30190.877477564583</v>
      </c>
      <c r="AN51" s="2">
        <f t="shared" si="14"/>
        <v>-141590.95003187101</v>
      </c>
    </row>
    <row r="54" spans="22:40" x14ac:dyDescent="0.2">
      <c r="AA54" t="s">
        <v>23</v>
      </c>
      <c r="AB54">
        <f t="shared" ref="AB54:AM54" si="21">SUM(AB40:AB53)</f>
        <v>-3758.4600000000182</v>
      </c>
      <c r="AC54">
        <f t="shared" si="21"/>
        <v>-6005.6162000000522</v>
      </c>
      <c r="AD54">
        <f t="shared" si="21"/>
        <v>-9555.7940020000387</v>
      </c>
      <c r="AE54">
        <f t="shared" si="21"/>
        <v>-15152.741556580033</v>
      </c>
      <c r="AF54">
        <f t="shared" si="21"/>
        <v>-21409.207727835623</v>
      </c>
      <c r="AG54">
        <f t="shared" si="21"/>
        <v>-29218.119490090103</v>
      </c>
      <c r="AH54">
        <f t="shared" si="21"/>
        <v>-38087.292443894054</v>
      </c>
      <c r="AI54">
        <f t="shared" si="21"/>
        <v>-46605.702459897511</v>
      </c>
      <c r="AJ54">
        <f t="shared" si="21"/>
        <v>-51180.545707098499</v>
      </c>
      <c r="AK54">
        <f t="shared" si="21"/>
        <v>-47538.121995060632</v>
      </c>
      <c r="AL54">
        <f t="shared" si="21"/>
        <v>-30190.877477564583</v>
      </c>
      <c r="AM54">
        <f t="shared" si="21"/>
        <v>0</v>
      </c>
    </row>
  </sheetData>
  <sheetProtection algorithmName="SHA-512" hashValue="H1Z1Drve2LOGgzC8xLj/FAUQvs4EbJbJn3ZhxKpoacrdelQ8ZP3b/eT5PzmEx2JfnVn9VJ5AXIyKqHOW4HrueQ==" saltValue="g1S0BD1A5rrsUfZHT2QVjQ==" spinCount="100000" sheet="1" objects="1" scenarios="1"/>
  <mergeCells count="2">
    <mergeCell ref="V2:AM2"/>
    <mergeCell ref="AO19:AR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F1:AS54"/>
  <sheetViews>
    <sheetView topLeftCell="U1" workbookViewId="0">
      <selection activeCell="X7" sqref="X7"/>
    </sheetView>
  </sheetViews>
  <sheetFormatPr baseColWidth="10" defaultColWidth="8.83203125" defaultRowHeight="15" x14ac:dyDescent="0.2"/>
  <cols>
    <col min="7" max="7" width="8" bestFit="1" customWidth="1"/>
    <col min="8" max="8" width="8" customWidth="1"/>
    <col min="9" max="9" width="7.6640625" bestFit="1" customWidth="1"/>
    <col min="10" max="10" width="12.5" bestFit="1" customWidth="1"/>
    <col min="14" max="14" width="8" bestFit="1" customWidth="1"/>
    <col min="15" max="15" width="8" customWidth="1"/>
    <col min="16" max="16" width="7.6640625" bestFit="1" customWidth="1"/>
    <col min="17" max="17" width="12.5" bestFit="1" customWidth="1"/>
    <col min="27" max="27" width="21.1640625" bestFit="1" customWidth="1"/>
    <col min="40" max="40" width="9.1640625" style="2"/>
    <col min="41" max="41" width="11.83203125" style="2" bestFit="1" customWidth="1"/>
    <col min="42" max="42" width="7.6640625" style="2" bestFit="1" customWidth="1"/>
    <col min="43" max="43" width="9.83203125" style="2" bestFit="1" customWidth="1"/>
    <col min="44" max="44" width="27.33203125" style="2" bestFit="1" customWidth="1"/>
    <col min="45" max="45" width="18" style="2" bestFit="1" customWidth="1"/>
  </cols>
  <sheetData>
    <row r="1" spans="6:45" ht="16" thickBot="1" x14ac:dyDescent="0.25">
      <c r="J1" t="s">
        <v>4</v>
      </c>
      <c r="K1" t="s">
        <v>5</v>
      </c>
      <c r="Q1" t="s">
        <v>4</v>
      </c>
      <c r="R1" t="s">
        <v>5</v>
      </c>
    </row>
    <row r="2" spans="6:45" x14ac:dyDescent="0.2">
      <c r="J2">
        <v>1896.25</v>
      </c>
      <c r="K2">
        <v>1903.1</v>
      </c>
      <c r="Q2">
        <v>1897.03</v>
      </c>
      <c r="R2">
        <v>1900.26</v>
      </c>
      <c r="V2" s="46" t="s">
        <v>24</v>
      </c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O2" s="47" t="s">
        <v>27</v>
      </c>
      <c r="AP2" s="48"/>
      <c r="AQ2" s="48"/>
      <c r="AR2" s="48"/>
      <c r="AS2" s="49"/>
    </row>
    <row r="3" spans="6:45" ht="32" x14ac:dyDescent="0.2">
      <c r="F3" t="s">
        <v>1</v>
      </c>
      <c r="M3" t="s">
        <v>1</v>
      </c>
      <c r="AA3" t="s">
        <v>1</v>
      </c>
      <c r="AO3" s="7" t="s">
        <v>28</v>
      </c>
      <c r="AP3" s="4" t="s">
        <v>3</v>
      </c>
      <c r="AQ3" s="4" t="s">
        <v>30</v>
      </c>
      <c r="AR3" s="4" t="s">
        <v>25</v>
      </c>
      <c r="AS3" s="8" t="s">
        <v>29</v>
      </c>
    </row>
    <row r="4" spans="6:45" x14ac:dyDescent="0.2">
      <c r="F4" t="s">
        <v>0</v>
      </c>
      <c r="G4" t="s">
        <v>2</v>
      </c>
      <c r="H4" t="s">
        <v>8</v>
      </c>
      <c r="I4" t="s">
        <v>3</v>
      </c>
      <c r="J4" t="s">
        <v>6</v>
      </c>
      <c r="K4" t="s">
        <v>7</v>
      </c>
      <c r="M4" t="s">
        <v>0</v>
      </c>
      <c r="N4" t="s">
        <v>2</v>
      </c>
      <c r="O4" t="s">
        <v>8</v>
      </c>
      <c r="P4" t="s">
        <v>3</v>
      </c>
      <c r="Q4" t="s">
        <v>6</v>
      </c>
      <c r="R4" t="s">
        <v>7</v>
      </c>
      <c r="V4" t="s">
        <v>0</v>
      </c>
      <c r="W4" t="s">
        <v>9</v>
      </c>
      <c r="X4" t="s">
        <v>5</v>
      </c>
      <c r="Y4" t="s">
        <v>22</v>
      </c>
      <c r="AA4" t="s">
        <v>2</v>
      </c>
      <c r="AB4" t="s">
        <v>10</v>
      </c>
      <c r="AC4" t="s">
        <v>11</v>
      </c>
      <c r="AD4" t="s">
        <v>12</v>
      </c>
      <c r="AE4" t="s">
        <v>13</v>
      </c>
      <c r="AF4" t="s">
        <v>14</v>
      </c>
      <c r="AG4" t="s">
        <v>15</v>
      </c>
      <c r="AH4" t="s">
        <v>16</v>
      </c>
      <c r="AI4" t="s">
        <v>17</v>
      </c>
      <c r="AJ4" t="s">
        <v>18</v>
      </c>
      <c r="AK4" t="s">
        <v>19</v>
      </c>
      <c r="AL4" t="s">
        <v>20</v>
      </c>
      <c r="AM4" t="s">
        <v>21</v>
      </c>
      <c r="AO4" s="9">
        <f>'Lot sizes original'!AO21</f>
        <v>1</v>
      </c>
      <c r="AP4" s="5">
        <f>'Lot sizes original'!AP21</f>
        <v>0.2</v>
      </c>
      <c r="AQ4" s="5"/>
      <c r="AR4" s="6">
        <f>'Lot sizes original'!AQ21</f>
        <v>11.999999999998181</v>
      </c>
      <c r="AS4" s="10">
        <f>'Lot sizes original'!AR21</f>
        <v>0</v>
      </c>
    </row>
    <row r="5" spans="6:45" x14ac:dyDescent="0.2">
      <c r="F5">
        <v>1</v>
      </c>
      <c r="G5">
        <v>1909.35</v>
      </c>
      <c r="I5">
        <v>0.01</v>
      </c>
      <c r="J5">
        <f t="shared" ref="J5:J10" si="0">(J$2-G5)*I5*100</f>
        <v>-13.099999999999909</v>
      </c>
      <c r="K5">
        <f t="shared" ref="K5:K10" si="1">(K$2-G5)*I5*100</f>
        <v>-6.25</v>
      </c>
      <c r="M5">
        <v>1</v>
      </c>
      <c r="N5">
        <v>1909.35</v>
      </c>
      <c r="P5">
        <v>0.01</v>
      </c>
      <c r="Q5">
        <f t="shared" ref="Q5:Q10" si="2">(Q$2-N5)*P5*100</f>
        <v>-12.319999999999936</v>
      </c>
      <c r="R5">
        <f t="shared" ref="R5:R10" si="3">(R$2-N5)*P5*100</f>
        <v>-9.0899999999999181</v>
      </c>
      <c r="V5">
        <v>1</v>
      </c>
      <c r="X5">
        <v>60</v>
      </c>
      <c r="Y5" s="19">
        <f>Exposure!C22</f>
        <v>0.2</v>
      </c>
      <c r="AA5" s="1">
        <v>1909.35</v>
      </c>
      <c r="AB5">
        <f>$AA5+$X5/100</f>
        <v>1909.9499999999998</v>
      </c>
      <c r="AC5">
        <f>AC6</f>
        <v>1908.652</v>
      </c>
      <c r="AD5">
        <f>AD6</f>
        <v>1907.1469999999999</v>
      </c>
      <c r="AE5">
        <f t="shared" ref="AE5:AM14" si="4">AE6</f>
        <v>1905.5429999999999</v>
      </c>
      <c r="AF5">
        <f t="shared" si="4"/>
        <v>1903.1389999999999</v>
      </c>
      <c r="AG5">
        <f t="shared" si="4"/>
        <v>1900.3329999999999</v>
      </c>
      <c r="AH5">
        <f t="shared" si="4"/>
        <v>1897.1269999999997</v>
      </c>
      <c r="AI5">
        <f t="shared" si="4"/>
        <v>1893.8089999999997</v>
      </c>
      <c r="AJ5">
        <f t="shared" si="4"/>
        <v>1890.5089999999998</v>
      </c>
      <c r="AK5">
        <f t="shared" si="4"/>
        <v>1887.0089999999998</v>
      </c>
      <c r="AL5">
        <f t="shared" si="4"/>
        <v>1883.4059999999997</v>
      </c>
      <c r="AM5">
        <f t="shared" si="4"/>
        <v>1879.5089999999998</v>
      </c>
      <c r="AO5" s="9">
        <f>'Lot sizes original'!AO22</f>
        <v>2</v>
      </c>
      <c r="AP5" s="5">
        <f>'Lot sizes original'!AP22</f>
        <v>0.36200000000000004</v>
      </c>
      <c r="AQ5" s="17">
        <f>AP5/AP4</f>
        <v>1.81</v>
      </c>
      <c r="AR5" s="6">
        <f>'Lot sizes original'!AQ22</f>
        <v>33.24480000000586</v>
      </c>
      <c r="AS5" s="10">
        <f>'Lot sizes original'!AR22</f>
        <v>-40.039999999999054</v>
      </c>
    </row>
    <row r="6" spans="6:45" x14ac:dyDescent="0.2">
      <c r="F6">
        <v>2</v>
      </c>
      <c r="G6">
        <v>1907.36</v>
      </c>
      <c r="H6">
        <f>G6-G5</f>
        <v>-1.9900000000000091</v>
      </c>
      <c r="I6">
        <v>0.02</v>
      </c>
      <c r="J6">
        <f t="shared" si="0"/>
        <v>-22.2199999999998</v>
      </c>
      <c r="K6">
        <f t="shared" si="1"/>
        <v>-8.5199999999999818</v>
      </c>
      <c r="M6">
        <v>2</v>
      </c>
      <c r="N6">
        <v>1907.36</v>
      </c>
      <c r="O6">
        <f>N6-N5</f>
        <v>-1.9900000000000091</v>
      </c>
      <c r="P6">
        <v>0.02</v>
      </c>
      <c r="Q6">
        <f t="shared" si="2"/>
        <v>-20.659999999999854</v>
      </c>
      <c r="R6">
        <f t="shared" si="3"/>
        <v>-14.199999999999818</v>
      </c>
      <c r="V6">
        <v>2</v>
      </c>
      <c r="W6">
        <v>200.2</v>
      </c>
      <c r="X6" s="24">
        <v>130.4</v>
      </c>
      <c r="Y6" s="19">
        <f>Exposure!C23</f>
        <v>0.4</v>
      </c>
      <c r="Z6" s="1">
        <v>1.7</v>
      </c>
      <c r="AA6">
        <f>AA5-W6/100</f>
        <v>1907.348</v>
      </c>
      <c r="AC6">
        <f>$AA6+$X6/100</f>
        <v>1908.652</v>
      </c>
      <c r="AD6">
        <f>AD7</f>
        <v>1907.1469999999999</v>
      </c>
      <c r="AE6">
        <f t="shared" si="4"/>
        <v>1905.5429999999999</v>
      </c>
      <c r="AF6">
        <f t="shared" si="4"/>
        <v>1903.1389999999999</v>
      </c>
      <c r="AG6">
        <f t="shared" si="4"/>
        <v>1900.3329999999999</v>
      </c>
      <c r="AH6">
        <f t="shared" si="4"/>
        <v>1897.1269999999997</v>
      </c>
      <c r="AI6">
        <f t="shared" si="4"/>
        <v>1893.8089999999997</v>
      </c>
      <c r="AJ6">
        <f t="shared" si="4"/>
        <v>1890.5089999999998</v>
      </c>
      <c r="AK6">
        <f t="shared" si="4"/>
        <v>1887.0089999999998</v>
      </c>
      <c r="AL6">
        <f t="shared" si="4"/>
        <v>1883.4059999999997</v>
      </c>
      <c r="AM6">
        <f t="shared" si="4"/>
        <v>1879.5089999999998</v>
      </c>
      <c r="AO6" s="9">
        <f>'Lot sizes original'!AO23</f>
        <v>3</v>
      </c>
      <c r="AP6" s="5">
        <f>'Lot sizes original'!AP23</f>
        <v>0.65522000000000014</v>
      </c>
      <c r="AQ6" s="17">
        <f t="shared" ref="AQ6:AQ15" si="5">AP6/AP5</f>
        <v>1.81</v>
      </c>
      <c r="AR6" s="6">
        <f>'Lot sizes original'!AQ23</f>
        <v>66.931010000003909</v>
      </c>
      <c r="AS6" s="10">
        <f>'Lot sizes original'!AR23</f>
        <v>-152.77720000000386</v>
      </c>
    </row>
    <row r="7" spans="6:45" x14ac:dyDescent="0.2">
      <c r="F7">
        <v>3</v>
      </c>
      <c r="G7">
        <v>1905.38</v>
      </c>
      <c r="H7">
        <f>G7-G6</f>
        <v>-1.9799999999997908</v>
      </c>
      <c r="I7">
        <v>0.04</v>
      </c>
      <c r="J7">
        <f t="shared" si="0"/>
        <v>-36.520000000000437</v>
      </c>
      <c r="K7">
        <f t="shared" si="1"/>
        <v>-9.1200000000008004</v>
      </c>
      <c r="M7">
        <v>3</v>
      </c>
      <c r="N7">
        <v>1905.38</v>
      </c>
      <c r="O7">
        <f>N7-N6</f>
        <v>-1.9799999999997908</v>
      </c>
      <c r="P7">
        <v>0.04</v>
      </c>
      <c r="Q7">
        <f t="shared" si="2"/>
        <v>-33.400000000000546</v>
      </c>
      <c r="R7">
        <f t="shared" si="3"/>
        <v>-20.480000000000473</v>
      </c>
      <c r="V7">
        <v>3</v>
      </c>
      <c r="W7">
        <v>200.6</v>
      </c>
      <c r="X7">
        <v>180.5</v>
      </c>
      <c r="Y7" s="19">
        <f>Exposure!C24</f>
        <v>0.8</v>
      </c>
      <c r="Z7" s="1">
        <v>1.7</v>
      </c>
      <c r="AA7">
        <f t="shared" ref="AA7:AA16" si="6">AA6-W7/100</f>
        <v>1905.3419999999999</v>
      </c>
      <c r="AD7">
        <f>$AA7+$X7/100</f>
        <v>1907.1469999999999</v>
      </c>
      <c r="AE7">
        <f>AE8</f>
        <v>1905.5429999999999</v>
      </c>
      <c r="AF7">
        <f t="shared" si="4"/>
        <v>1903.1389999999999</v>
      </c>
      <c r="AG7">
        <f t="shared" si="4"/>
        <v>1900.3329999999999</v>
      </c>
      <c r="AH7">
        <f t="shared" si="4"/>
        <v>1897.1269999999997</v>
      </c>
      <c r="AI7">
        <f t="shared" si="4"/>
        <v>1893.8089999999997</v>
      </c>
      <c r="AJ7">
        <f t="shared" si="4"/>
        <v>1890.5089999999998</v>
      </c>
      <c r="AK7">
        <f t="shared" si="4"/>
        <v>1887.0089999999998</v>
      </c>
      <c r="AL7">
        <f t="shared" si="4"/>
        <v>1883.4059999999997</v>
      </c>
      <c r="AM7">
        <f t="shared" si="4"/>
        <v>1879.5089999999998</v>
      </c>
      <c r="AO7" s="9">
        <f>'Lot sizes original'!AO24</f>
        <v>4</v>
      </c>
      <c r="AP7" s="5">
        <f>'Lot sizes original'!AP24</f>
        <v>1.1859482000000003</v>
      </c>
      <c r="AQ7" s="17">
        <f t="shared" si="5"/>
        <v>1.81</v>
      </c>
      <c r="AR7" s="6">
        <f>'Lot sizes original'!AQ24</f>
        <v>133.66487938000603</v>
      </c>
      <c r="AS7" s="10">
        <f>'Lot sizes original'!AR24</f>
        <v>-397.19497600000852</v>
      </c>
    </row>
    <row r="8" spans="6:45" x14ac:dyDescent="0.2">
      <c r="F8">
        <v>4</v>
      </c>
      <c r="G8">
        <v>1903.31</v>
      </c>
      <c r="H8">
        <f>G8-G7</f>
        <v>-2.0700000000001637</v>
      </c>
      <c r="I8">
        <v>0.08</v>
      </c>
      <c r="J8">
        <f t="shared" si="0"/>
        <v>-56.479999999999563</v>
      </c>
      <c r="K8">
        <f t="shared" si="1"/>
        <v>-1.680000000000291</v>
      </c>
      <c r="M8">
        <v>4</v>
      </c>
      <c r="N8">
        <v>1903.31</v>
      </c>
      <c r="O8">
        <f>N8-N7</f>
        <v>-2.0700000000001637</v>
      </c>
      <c r="P8">
        <v>0.08</v>
      </c>
      <c r="Q8">
        <f t="shared" si="2"/>
        <v>-50.239999999999782</v>
      </c>
      <c r="R8">
        <f t="shared" si="3"/>
        <v>-24.399999999999636</v>
      </c>
      <c r="V8">
        <v>4</v>
      </c>
      <c r="W8">
        <v>200.8</v>
      </c>
      <c r="X8">
        <v>220.9</v>
      </c>
      <c r="Y8" s="19">
        <f>Exposure!C25</f>
        <v>1.6</v>
      </c>
      <c r="Z8" s="1">
        <v>1.7</v>
      </c>
      <c r="AA8">
        <f t="shared" si="6"/>
        <v>1903.3339999999998</v>
      </c>
      <c r="AE8">
        <f>$AA8+$X8/100</f>
        <v>1905.5429999999999</v>
      </c>
      <c r="AF8">
        <f>AF9</f>
        <v>1903.1389999999999</v>
      </c>
      <c r="AG8">
        <f t="shared" si="4"/>
        <v>1900.3329999999999</v>
      </c>
      <c r="AH8">
        <f t="shared" si="4"/>
        <v>1897.1269999999997</v>
      </c>
      <c r="AI8">
        <f t="shared" si="4"/>
        <v>1893.8089999999997</v>
      </c>
      <c r="AJ8">
        <f t="shared" si="4"/>
        <v>1890.5089999999998</v>
      </c>
      <c r="AK8">
        <f t="shared" si="4"/>
        <v>1887.0089999999998</v>
      </c>
      <c r="AL8">
        <f t="shared" si="4"/>
        <v>1883.4059999999997</v>
      </c>
      <c r="AM8">
        <f t="shared" si="4"/>
        <v>1879.5089999999998</v>
      </c>
      <c r="AO8" s="9">
        <f>'Lot sizes original'!AO25</f>
        <v>5</v>
      </c>
      <c r="AP8" s="5">
        <f>'Lot sizes original'!AP25</f>
        <v>2.1465662420000009</v>
      </c>
      <c r="AQ8" s="17">
        <f t="shared" si="5"/>
        <v>1.8100000000000003</v>
      </c>
      <c r="AR8" s="6">
        <f>'Lot sizes original'!AQ25</f>
        <v>266.24201357780032</v>
      </c>
      <c r="AS8" s="10">
        <f>'Lot sizes original'!AR25</f>
        <v>-1239.2651132799861</v>
      </c>
    </row>
    <row r="9" spans="6:45" x14ac:dyDescent="0.2">
      <c r="F9">
        <v>5</v>
      </c>
      <c r="G9">
        <v>1899.79</v>
      </c>
      <c r="H9">
        <f>G9-G8</f>
        <v>-3.5199999999999818</v>
      </c>
      <c r="I9">
        <v>0.15</v>
      </c>
      <c r="J9">
        <f t="shared" si="0"/>
        <v>-53.099999999999447</v>
      </c>
      <c r="K9">
        <f t="shared" si="1"/>
        <v>49.649999999999181</v>
      </c>
      <c r="M9">
        <v>5</v>
      </c>
      <c r="N9">
        <v>1899.79</v>
      </c>
      <c r="O9">
        <f>N9-N8</f>
        <v>-3.5199999999999818</v>
      </c>
      <c r="P9">
        <v>0.15</v>
      </c>
      <c r="Q9">
        <f t="shared" si="2"/>
        <v>-41.399999999999864</v>
      </c>
      <c r="R9">
        <f t="shared" si="3"/>
        <v>7.0500000000004084</v>
      </c>
      <c r="V9">
        <v>5</v>
      </c>
      <c r="W9">
        <v>350.4</v>
      </c>
      <c r="X9">
        <v>330.9</v>
      </c>
      <c r="Y9" s="19">
        <f>Exposure!C26</f>
        <v>3.2</v>
      </c>
      <c r="Z9" s="1">
        <v>1.7</v>
      </c>
      <c r="AA9">
        <f t="shared" si="6"/>
        <v>1899.83</v>
      </c>
      <c r="AF9">
        <f>$AA9+$X9/100</f>
        <v>1903.1389999999999</v>
      </c>
      <c r="AG9">
        <f>AG10</f>
        <v>1900.3329999999999</v>
      </c>
      <c r="AH9">
        <f t="shared" si="4"/>
        <v>1897.1269999999997</v>
      </c>
      <c r="AI9">
        <f t="shared" si="4"/>
        <v>1893.8089999999997</v>
      </c>
      <c r="AJ9">
        <f t="shared" si="4"/>
        <v>1890.5089999999998</v>
      </c>
      <c r="AK9">
        <f t="shared" si="4"/>
        <v>1887.0089999999998</v>
      </c>
      <c r="AL9">
        <f t="shared" si="4"/>
        <v>1883.4059999999997</v>
      </c>
      <c r="AM9">
        <f t="shared" si="4"/>
        <v>1879.5089999999998</v>
      </c>
      <c r="AO9" s="9">
        <f>'Lot sizes original'!AO26</f>
        <v>6</v>
      </c>
      <c r="AP9" s="5">
        <f>'Lot sizes original'!AP26</f>
        <v>3.8852848980200019</v>
      </c>
      <c r="AQ9" s="17">
        <f t="shared" si="5"/>
        <v>1.81</v>
      </c>
      <c r="AR9" s="6">
        <f>'Lot sizes original'!AQ26</f>
        <v>546.80871627901342</v>
      </c>
      <c r="AS9" s="10">
        <f>'Lot sizes original'!AR26</f>
        <v>-2833.9470352010358</v>
      </c>
    </row>
    <row r="10" spans="6:45" x14ac:dyDescent="0.2">
      <c r="F10">
        <v>6</v>
      </c>
      <c r="J10">
        <f t="shared" si="0"/>
        <v>0</v>
      </c>
      <c r="K10">
        <f t="shared" si="1"/>
        <v>0</v>
      </c>
      <c r="M10">
        <v>6</v>
      </c>
      <c r="N10">
        <v>1896.25</v>
      </c>
      <c r="O10">
        <f>N10-N9</f>
        <v>-3.5399999999999636</v>
      </c>
      <c r="P10">
        <v>0.27</v>
      </c>
      <c r="Q10">
        <f t="shared" si="2"/>
        <v>21.059999999999267</v>
      </c>
      <c r="R10">
        <f t="shared" si="3"/>
        <v>108.26999999999975</v>
      </c>
      <c r="V10">
        <v>6</v>
      </c>
      <c r="W10">
        <v>350.5</v>
      </c>
      <c r="X10">
        <v>400.8</v>
      </c>
      <c r="Y10" s="19">
        <f>Exposure!C27</f>
        <v>6.4</v>
      </c>
      <c r="Z10" s="1">
        <v>1.7</v>
      </c>
      <c r="AA10">
        <f t="shared" si="6"/>
        <v>1896.3249999999998</v>
      </c>
      <c r="AG10">
        <f>$AA10+$X10/100</f>
        <v>1900.3329999999999</v>
      </c>
      <c r="AH10">
        <f>AH11</f>
        <v>1897.1269999999997</v>
      </c>
      <c r="AI10">
        <f t="shared" si="4"/>
        <v>1893.8089999999997</v>
      </c>
      <c r="AJ10">
        <f t="shared" si="4"/>
        <v>1890.5089999999998</v>
      </c>
      <c r="AK10">
        <f t="shared" si="4"/>
        <v>1887.0089999999998</v>
      </c>
      <c r="AL10">
        <f t="shared" si="4"/>
        <v>1883.4059999999997</v>
      </c>
      <c r="AM10">
        <f t="shared" si="4"/>
        <v>1879.5089999999998</v>
      </c>
      <c r="AO10" s="9">
        <f>'Lot sizes original'!AO27</f>
        <v>7</v>
      </c>
      <c r="AP10" s="5">
        <f>'Lot sizes original'!AP27</f>
        <v>7.0323656654162034</v>
      </c>
      <c r="AQ10" s="17">
        <f t="shared" si="5"/>
        <v>1.81</v>
      </c>
      <c r="AR10" s="6">
        <f>'Lot sizes original'!AQ27</f>
        <v>872.78788109630977</v>
      </c>
      <c r="AS10" s="10">
        <f>'Lot sizes original'!AR27</f>
        <v>-5792.1083177461032</v>
      </c>
    </row>
    <row r="11" spans="6:45" x14ac:dyDescent="0.2">
      <c r="F11">
        <v>7</v>
      </c>
      <c r="M11">
        <v>7</v>
      </c>
      <c r="V11">
        <v>7</v>
      </c>
      <c r="W11">
        <v>350.7</v>
      </c>
      <c r="X11">
        <v>430.9</v>
      </c>
      <c r="Y11" s="19">
        <f>Exposure!C28</f>
        <v>12.8</v>
      </c>
      <c r="Z11" s="1">
        <v>1.7</v>
      </c>
      <c r="AA11">
        <f t="shared" si="6"/>
        <v>1892.8179999999998</v>
      </c>
      <c r="AH11" s="15">
        <f>$AA11+$X11/100</f>
        <v>1897.1269999999997</v>
      </c>
      <c r="AI11" s="16">
        <f>AI12</f>
        <v>1893.8089999999997</v>
      </c>
      <c r="AJ11" s="16">
        <f t="shared" si="4"/>
        <v>1890.5089999999998</v>
      </c>
      <c r="AK11" s="16">
        <f t="shared" si="4"/>
        <v>1887.0089999999998</v>
      </c>
      <c r="AL11" s="16">
        <f t="shared" si="4"/>
        <v>1883.4059999999997</v>
      </c>
      <c r="AM11" s="16">
        <f t="shared" si="4"/>
        <v>1879.5089999999998</v>
      </c>
      <c r="AO11" s="9">
        <f>'Lot sizes original'!AO28</f>
        <v>8</v>
      </c>
      <c r="AP11" s="5">
        <f>'Lot sizes original'!AP28</f>
        <v>12.728581854403329</v>
      </c>
      <c r="AQ11" s="17">
        <f t="shared" si="5"/>
        <v>1.81</v>
      </c>
      <c r="AR11" s="6">
        <f>'Lot sizes original'!AQ28</f>
        <v>1468.5713707740997</v>
      </c>
      <c r="AS11" s="10">
        <f>'Lot sizes original'!AR28</f>
        <v>-11219.613716153692</v>
      </c>
    </row>
    <row r="12" spans="6:45" x14ac:dyDescent="0.2">
      <c r="F12">
        <v>8</v>
      </c>
      <c r="M12">
        <v>8</v>
      </c>
      <c r="V12">
        <v>8</v>
      </c>
      <c r="W12">
        <v>350.9</v>
      </c>
      <c r="X12">
        <v>450</v>
      </c>
      <c r="Y12" s="19">
        <f>Exposure!C29</f>
        <v>25.6</v>
      </c>
      <c r="Z12" s="1">
        <v>1.7</v>
      </c>
      <c r="AA12">
        <f t="shared" si="6"/>
        <v>1889.3089999999997</v>
      </c>
      <c r="AI12">
        <f>$AA12+$X12/100</f>
        <v>1893.8089999999997</v>
      </c>
      <c r="AJ12">
        <f>AJ13</f>
        <v>1890.5089999999998</v>
      </c>
      <c r="AK12">
        <f t="shared" si="4"/>
        <v>1887.0089999999998</v>
      </c>
      <c r="AL12">
        <f t="shared" si="4"/>
        <v>1883.4059999999997</v>
      </c>
      <c r="AM12">
        <f t="shared" si="4"/>
        <v>1879.5089999999998</v>
      </c>
      <c r="AO12" s="9">
        <f>'Lot sizes original'!AO29</f>
        <v>9</v>
      </c>
      <c r="AP12" s="5">
        <f>'Lot sizes original'!AP29</f>
        <v>23.038733156470027</v>
      </c>
      <c r="AQ12" s="17">
        <f t="shared" si="5"/>
        <v>1.81</v>
      </c>
      <c r="AR12" s="6">
        <f>'Lot sizes original'!AQ29</f>
        <v>3222.4942221326883</v>
      </c>
      <c r="AS12" s="10">
        <f>'Lot sizes original'!AR29</f>
        <v>-21370.161785695669</v>
      </c>
    </row>
    <row r="13" spans="6:45" x14ac:dyDescent="0.2">
      <c r="F13">
        <v>9</v>
      </c>
      <c r="M13">
        <v>9</v>
      </c>
      <c r="V13">
        <v>9</v>
      </c>
      <c r="W13">
        <v>360</v>
      </c>
      <c r="X13">
        <v>480</v>
      </c>
      <c r="Y13" s="19">
        <f>Exposure!C30</f>
        <v>51.2</v>
      </c>
      <c r="Z13" s="1">
        <v>1.7</v>
      </c>
      <c r="AA13">
        <f t="shared" si="6"/>
        <v>1885.7089999999998</v>
      </c>
      <c r="AJ13">
        <f>$AA13+$X13/100</f>
        <v>1890.5089999999998</v>
      </c>
      <c r="AK13">
        <f>AK14</f>
        <v>1887.0089999999998</v>
      </c>
      <c r="AL13">
        <f t="shared" si="4"/>
        <v>1883.4059999999997</v>
      </c>
      <c r="AM13">
        <f t="shared" si="4"/>
        <v>1879.5089999999998</v>
      </c>
      <c r="AO13" s="9">
        <f>'Lot sizes original'!AO30</f>
        <v>10</v>
      </c>
      <c r="AP13" s="5">
        <f>'Lot sizes original'!AP30</f>
        <v>41.700107013210747</v>
      </c>
      <c r="AQ13" s="17">
        <f t="shared" si="5"/>
        <v>1.8099999999999998</v>
      </c>
      <c r="AR13" s="6">
        <f>'Lot sizes original'!AQ30</f>
        <v>5744.2517064040949</v>
      </c>
      <c r="AS13" s="10">
        <f>'Lot sizes original'!AR30</f>
        <v>-39840.271141575358</v>
      </c>
    </row>
    <row r="14" spans="6:45" x14ac:dyDescent="0.2">
      <c r="F14">
        <v>10</v>
      </c>
      <c r="M14">
        <v>10</v>
      </c>
      <c r="V14">
        <v>10</v>
      </c>
      <c r="W14">
        <v>360.5</v>
      </c>
      <c r="X14">
        <v>490.5</v>
      </c>
      <c r="Y14" s="19">
        <f>Exposure!C31</f>
        <v>102.4</v>
      </c>
      <c r="Z14" s="1">
        <v>1.7</v>
      </c>
      <c r="AA14">
        <f t="shared" si="6"/>
        <v>1882.1039999999998</v>
      </c>
      <c r="AK14">
        <f>$AA14+$X14/100</f>
        <v>1887.0089999999998</v>
      </c>
      <c r="AL14">
        <f>AL15</f>
        <v>1883.4059999999997</v>
      </c>
      <c r="AM14">
        <f t="shared" si="4"/>
        <v>1879.5089999999998</v>
      </c>
      <c r="AO14" s="9">
        <f>'Lot sizes original'!AO31</f>
        <v>11</v>
      </c>
      <c r="AP14" s="5">
        <f>'Lot sizes original'!AP31</f>
        <v>75.47719369391146</v>
      </c>
      <c r="AQ14" s="17">
        <f t="shared" si="5"/>
        <v>1.8100000000000003</v>
      </c>
      <c r="AR14" s="6">
        <f>'Lot sizes original'!AQ31</f>
        <v>10013.533019361472</v>
      </c>
      <c r="AS14" s="10">
        <f>'Lot sizes original'!AR31</f>
        <v>-74226.149742498295</v>
      </c>
    </row>
    <row r="15" spans="6:45" ht="16" thickBot="1" x14ac:dyDescent="0.25">
      <c r="F15">
        <v>11</v>
      </c>
      <c r="M15">
        <v>11</v>
      </c>
      <c r="V15">
        <v>11</v>
      </c>
      <c r="W15">
        <v>370</v>
      </c>
      <c r="X15">
        <v>500.2</v>
      </c>
      <c r="Y15" s="19">
        <f>Exposure!C32</f>
        <v>204.8</v>
      </c>
      <c r="Z15" s="1">
        <v>1.7</v>
      </c>
      <c r="AA15">
        <f t="shared" si="6"/>
        <v>1878.4039999999998</v>
      </c>
      <c r="AL15">
        <f>$AA15+$X15/100</f>
        <v>1883.4059999999997</v>
      </c>
      <c r="AM15">
        <f>AM16</f>
        <v>1879.5089999999998</v>
      </c>
      <c r="AO15" s="11">
        <f>'Lot sizes original'!AO32</f>
        <v>12</v>
      </c>
      <c r="AP15" s="12">
        <f>'Lot sizes original'!AP32</f>
        <v>136.61372058597973</v>
      </c>
      <c r="AQ15" s="18">
        <f t="shared" si="5"/>
        <v>1.8099999999999998</v>
      </c>
      <c r="AR15" s="13">
        <f>'Lot sizes original'!AQ32</f>
        <v>14124.680696584124</v>
      </c>
      <c r="AS15" s="14">
        <f>'Lot sizes original'!AR32</f>
        <v>-141590.95003187101</v>
      </c>
    </row>
    <row r="16" spans="6:45" x14ac:dyDescent="0.2">
      <c r="F16">
        <v>12</v>
      </c>
      <c r="M16">
        <v>12</v>
      </c>
      <c r="V16">
        <v>12</v>
      </c>
      <c r="W16">
        <v>400</v>
      </c>
      <c r="X16">
        <v>510.5</v>
      </c>
      <c r="Y16" s="19">
        <f>Exposure!C33</f>
        <v>409.6</v>
      </c>
      <c r="Z16" s="1">
        <v>1.7</v>
      </c>
      <c r="AA16">
        <f t="shared" si="6"/>
        <v>1874.4039999999998</v>
      </c>
      <c r="AM16">
        <f>$AA16+$X16/100</f>
        <v>1879.5089999999998</v>
      </c>
    </row>
    <row r="17" spans="10:45" x14ac:dyDescent="0.2">
      <c r="Y17" s="19"/>
    </row>
    <row r="18" spans="10:45" ht="16" thickBot="1" x14ac:dyDescent="0.25">
      <c r="J18">
        <f>SUM(J5:J17)</f>
        <v>-181.41999999999916</v>
      </c>
      <c r="K18">
        <f>SUM(K5:K17)</f>
        <v>24.079999999998108</v>
      </c>
      <c r="Q18">
        <f>SUM(Q5:Q17)</f>
        <v>-136.96000000000072</v>
      </c>
      <c r="R18">
        <f>SUM(R5:R17)</f>
        <v>47.150000000000318</v>
      </c>
      <c r="Y18" s="19"/>
    </row>
    <row r="19" spans="10:45" x14ac:dyDescent="0.2">
      <c r="Y19" s="19"/>
      <c r="AA19" t="s">
        <v>1</v>
      </c>
      <c r="AO19" s="47" t="s">
        <v>31</v>
      </c>
      <c r="AP19" s="48"/>
      <c r="AQ19" s="48"/>
      <c r="AR19" s="48"/>
      <c r="AS19" s="49"/>
    </row>
    <row r="20" spans="10:45" ht="32" x14ac:dyDescent="0.2">
      <c r="V20" t="s">
        <v>0</v>
      </c>
      <c r="W20" t="s">
        <v>9</v>
      </c>
      <c r="X20" t="s">
        <v>5</v>
      </c>
      <c r="Y20" s="19" t="s">
        <v>22</v>
      </c>
      <c r="AA20" t="s">
        <v>2</v>
      </c>
      <c r="AB20" t="s">
        <v>10</v>
      </c>
      <c r="AC20" t="s">
        <v>11</v>
      </c>
      <c r="AD20" t="s">
        <v>12</v>
      </c>
      <c r="AE20" t="s">
        <v>13</v>
      </c>
      <c r="AF20" t="s">
        <v>14</v>
      </c>
      <c r="AG20" t="s">
        <v>15</v>
      </c>
      <c r="AH20" t="s">
        <v>16</v>
      </c>
      <c r="AI20" t="s">
        <v>17</v>
      </c>
      <c r="AJ20" t="s">
        <v>18</v>
      </c>
      <c r="AK20" t="s">
        <v>19</v>
      </c>
      <c r="AL20" t="s">
        <v>20</v>
      </c>
      <c r="AM20" t="s">
        <v>21</v>
      </c>
      <c r="AO20" s="7" t="s">
        <v>28</v>
      </c>
      <c r="AP20" s="4" t="s">
        <v>3</v>
      </c>
      <c r="AQ20" s="4" t="s">
        <v>30</v>
      </c>
      <c r="AR20" s="4" t="s">
        <v>25</v>
      </c>
      <c r="AS20" s="8" t="s">
        <v>29</v>
      </c>
    </row>
    <row r="21" spans="10:45" x14ac:dyDescent="0.2">
      <c r="V21">
        <v>1</v>
      </c>
      <c r="X21">
        <v>60</v>
      </c>
      <c r="Y21" s="19">
        <f>Y5</f>
        <v>0.2</v>
      </c>
      <c r="AA21" s="1">
        <f>AA5</f>
        <v>1909.35</v>
      </c>
      <c r="AB21">
        <f>(AB5-$AA5)*$Y5*100</f>
        <v>11.999999999998181</v>
      </c>
      <c r="AC21">
        <f t="shared" ref="AC21:AM31" si="7">(AC5-$AA5)*$Y5*100</f>
        <v>-13.959999999997308</v>
      </c>
      <c r="AD21">
        <f t="shared" si="7"/>
        <v>-44.059999999999491</v>
      </c>
      <c r="AE21">
        <f t="shared" si="7"/>
        <v>-76.140000000000327</v>
      </c>
      <c r="AF21">
        <f t="shared" si="7"/>
        <v>-124.22000000000027</v>
      </c>
      <c r="AG21">
        <f t="shared" si="7"/>
        <v>-180.34000000000106</v>
      </c>
      <c r="AH21">
        <f t="shared" si="7"/>
        <v>-244.46000000000367</v>
      </c>
      <c r="AI21">
        <f t="shared" si="7"/>
        <v>-310.8200000000034</v>
      </c>
      <c r="AJ21">
        <f t="shared" si="7"/>
        <v>-376.82000000000244</v>
      </c>
      <c r="AK21">
        <f t="shared" si="7"/>
        <v>-446.82000000000244</v>
      </c>
      <c r="AL21">
        <f t="shared" si="7"/>
        <v>-518.88000000000375</v>
      </c>
      <c r="AM21">
        <f t="shared" si="7"/>
        <v>-596.82000000000244</v>
      </c>
      <c r="AO21" s="9">
        <v>1</v>
      </c>
      <c r="AP21" s="5">
        <f>Y21</f>
        <v>0.2</v>
      </c>
      <c r="AQ21" s="5"/>
      <c r="AR21" s="6">
        <f>AB35</f>
        <v>11.999999999998181</v>
      </c>
      <c r="AS21" s="10">
        <v>0</v>
      </c>
    </row>
    <row r="22" spans="10:45" x14ac:dyDescent="0.2">
      <c r="V22">
        <v>2</v>
      </c>
      <c r="W22">
        <v>200.2</v>
      </c>
      <c r="X22">
        <v>130.4</v>
      </c>
      <c r="Y22" s="19">
        <f t="shared" ref="Y22:Y32" si="8">Y6</f>
        <v>0.4</v>
      </c>
      <c r="AA22">
        <f>AA6</f>
        <v>1907.348</v>
      </c>
      <c r="AC22">
        <f>(AC6-$AA6)*$Y6*100</f>
        <v>52.160000000003492</v>
      </c>
      <c r="AD22">
        <f t="shared" si="7"/>
        <v>-8.0400000000008749</v>
      </c>
      <c r="AE22">
        <f t="shared" si="7"/>
        <v>-72.200000000002547</v>
      </c>
      <c r="AF22">
        <f t="shared" si="7"/>
        <v>-168.36000000000243</v>
      </c>
      <c r="AG22">
        <f t="shared" si="7"/>
        <v>-280.600000000004</v>
      </c>
      <c r="AH22">
        <f t="shared" si="7"/>
        <v>-408.84000000000924</v>
      </c>
      <c r="AI22">
        <f t="shared" si="7"/>
        <v>-541.5600000000087</v>
      </c>
      <c r="AJ22">
        <f t="shared" si="7"/>
        <v>-673.56000000000677</v>
      </c>
      <c r="AK22">
        <f t="shared" si="7"/>
        <v>-813.56000000000677</v>
      </c>
      <c r="AL22">
        <f t="shared" si="7"/>
        <v>-957.6800000000095</v>
      </c>
      <c r="AM22">
        <f t="shared" si="7"/>
        <v>-1113.5600000000068</v>
      </c>
      <c r="AO22" s="9">
        <v>2</v>
      </c>
      <c r="AP22" s="5">
        <f t="shared" ref="AP22:AP32" si="9">Y22</f>
        <v>0.4</v>
      </c>
      <c r="AQ22" s="17">
        <f>AP22/AP21</f>
        <v>2</v>
      </c>
      <c r="AR22" s="6">
        <f>AC35</f>
        <v>38.200000000006185</v>
      </c>
      <c r="AS22" s="10">
        <f>AN41</f>
        <v>-40.039999999999054</v>
      </c>
    </row>
    <row r="23" spans="10:45" x14ac:dyDescent="0.2">
      <c r="V23">
        <v>3</v>
      </c>
      <c r="W23">
        <v>200.6</v>
      </c>
      <c r="X23">
        <v>180.5</v>
      </c>
      <c r="Y23" s="19">
        <f t="shared" si="8"/>
        <v>0.8</v>
      </c>
      <c r="AA23">
        <f t="shared" ref="AA23:AA32" si="10">AA7</f>
        <v>1905.3419999999999</v>
      </c>
      <c r="AD23">
        <f>(AD7-$AA7)*$Y7*100</f>
        <v>144.40000000000509</v>
      </c>
      <c r="AE23">
        <f t="shared" si="7"/>
        <v>16.08000000000175</v>
      </c>
      <c r="AF23">
        <f t="shared" si="7"/>
        <v>-176.23999999999796</v>
      </c>
      <c r="AG23">
        <f t="shared" si="7"/>
        <v>-400.72000000000116</v>
      </c>
      <c r="AH23">
        <f t="shared" si="7"/>
        <v>-657.20000000001164</v>
      </c>
      <c r="AI23">
        <f t="shared" si="7"/>
        <v>-922.64000000001033</v>
      </c>
      <c r="AJ23">
        <f t="shared" si="7"/>
        <v>-1186.6400000000067</v>
      </c>
      <c r="AK23">
        <f t="shared" si="7"/>
        <v>-1466.6400000000067</v>
      </c>
      <c r="AL23">
        <f t="shared" si="7"/>
        <v>-1754.8800000000122</v>
      </c>
      <c r="AM23">
        <f t="shared" si="7"/>
        <v>-2066.6400000000067</v>
      </c>
      <c r="AO23" s="9">
        <v>3</v>
      </c>
      <c r="AP23" s="5">
        <f t="shared" si="9"/>
        <v>0.8</v>
      </c>
      <c r="AQ23" s="17">
        <f t="shared" ref="AQ23:AQ32" si="11">AP23/AP22</f>
        <v>2</v>
      </c>
      <c r="AR23" s="6">
        <f>AD35</f>
        <v>92.300000000004729</v>
      </c>
      <c r="AS23" s="10">
        <f t="shared" ref="AS23:AS32" si="12">AN42</f>
        <v>-160.40000000000418</v>
      </c>
    </row>
    <row r="24" spans="10:45" x14ac:dyDescent="0.2">
      <c r="V24">
        <v>4</v>
      </c>
      <c r="W24">
        <v>200.8</v>
      </c>
      <c r="X24">
        <v>220.9</v>
      </c>
      <c r="Y24" s="19">
        <f t="shared" si="8"/>
        <v>1.6</v>
      </c>
      <c r="AA24">
        <f t="shared" si="10"/>
        <v>1903.3339999999998</v>
      </c>
      <c r="AE24">
        <f>(AE8-$AA8)*$Y8*100</f>
        <v>353.4400000000096</v>
      </c>
      <c r="AF24">
        <f t="shared" si="7"/>
        <v>-31.199999999989814</v>
      </c>
      <c r="AG24">
        <f t="shared" si="7"/>
        <v>-480.15999999999622</v>
      </c>
      <c r="AH24">
        <f t="shared" si="7"/>
        <v>-993.12000000001728</v>
      </c>
      <c r="AI24">
        <f t="shared" si="7"/>
        <v>-1524.0000000000146</v>
      </c>
      <c r="AJ24">
        <f t="shared" si="7"/>
        <v>-2052.0000000000073</v>
      </c>
      <c r="AK24">
        <f t="shared" si="7"/>
        <v>-2612.0000000000077</v>
      </c>
      <c r="AL24">
        <f t="shared" si="7"/>
        <v>-3188.4800000000178</v>
      </c>
      <c r="AM24">
        <f t="shared" si="7"/>
        <v>-3812.0000000000077</v>
      </c>
      <c r="AO24" s="9">
        <v>4</v>
      </c>
      <c r="AP24" s="5">
        <f t="shared" si="9"/>
        <v>1.6</v>
      </c>
      <c r="AQ24" s="17">
        <f t="shared" si="11"/>
        <v>2</v>
      </c>
      <c r="AR24" s="6">
        <f>AE35</f>
        <v>221.18000000000848</v>
      </c>
      <c r="AS24" s="10">
        <f t="shared" si="12"/>
        <v>-441.52000000000959</v>
      </c>
    </row>
    <row r="25" spans="10:45" x14ac:dyDescent="0.2">
      <c r="V25">
        <v>5</v>
      </c>
      <c r="W25">
        <v>350.4</v>
      </c>
      <c r="X25">
        <v>330.9</v>
      </c>
      <c r="Y25" s="19">
        <f t="shared" si="8"/>
        <v>3.2</v>
      </c>
      <c r="AA25">
        <f t="shared" si="10"/>
        <v>1899.83</v>
      </c>
      <c r="AF25">
        <f>(AF9-$AA9)*$Y9*100</f>
        <v>1058.8799999999901</v>
      </c>
      <c r="AG25">
        <f t="shared" si="7"/>
        <v>160.9599999999773</v>
      </c>
      <c r="AH25">
        <f t="shared" si="7"/>
        <v>-864.96000000006461</v>
      </c>
      <c r="AI25">
        <f t="shared" si="7"/>
        <v>-1926.7200000000596</v>
      </c>
      <c r="AJ25">
        <f t="shared" si="7"/>
        <v>-2982.7200000000448</v>
      </c>
      <c r="AK25">
        <f t="shared" si="7"/>
        <v>-4102.7200000000448</v>
      </c>
      <c r="AL25">
        <f t="shared" si="7"/>
        <v>-5255.6800000000667</v>
      </c>
      <c r="AM25">
        <f t="shared" si="7"/>
        <v>-6502.7200000000448</v>
      </c>
      <c r="AO25" s="9">
        <v>5</v>
      </c>
      <c r="AP25" s="5">
        <f t="shared" si="9"/>
        <v>3.2</v>
      </c>
      <c r="AQ25" s="17">
        <f t="shared" si="11"/>
        <v>2</v>
      </c>
      <c r="AR25" s="6">
        <f>AF35</f>
        <v>558.85999999999967</v>
      </c>
      <c r="AS25" s="10">
        <f t="shared" si="12"/>
        <v>-1492.7199999999812</v>
      </c>
    </row>
    <row r="26" spans="10:45" x14ac:dyDescent="0.2">
      <c r="V26">
        <v>6</v>
      </c>
      <c r="W26">
        <v>350.5</v>
      </c>
      <c r="X26">
        <v>400.8</v>
      </c>
      <c r="Y26" s="19">
        <f t="shared" si="8"/>
        <v>6.4</v>
      </c>
      <c r="AA26">
        <f t="shared" si="10"/>
        <v>1896.3249999999998</v>
      </c>
      <c r="AG26">
        <f>(AG10-$AA10)*$Y10*100</f>
        <v>2565.1200000000244</v>
      </c>
      <c r="AH26">
        <f t="shared" si="7"/>
        <v>513.27999999994063</v>
      </c>
      <c r="AI26">
        <f t="shared" si="7"/>
        <v>-1610.2400000000489</v>
      </c>
      <c r="AJ26">
        <f t="shared" si="7"/>
        <v>-3722.2400000000198</v>
      </c>
      <c r="AK26">
        <f t="shared" si="7"/>
        <v>-5962.2400000000198</v>
      </c>
      <c r="AL26">
        <f t="shared" si="7"/>
        <v>-8268.1600000000635</v>
      </c>
      <c r="AM26">
        <f t="shared" si="7"/>
        <v>-10762.24000000002</v>
      </c>
      <c r="AO26" s="9">
        <v>6</v>
      </c>
      <c r="AP26" s="5">
        <f t="shared" si="9"/>
        <v>6.4</v>
      </c>
      <c r="AQ26" s="17">
        <f t="shared" si="11"/>
        <v>2</v>
      </c>
      <c r="AR26" s="6">
        <f>AG35</f>
        <v>1384.2599999999993</v>
      </c>
      <c r="AS26" s="10">
        <f t="shared" si="12"/>
        <v>-3665.8200000000488</v>
      </c>
    </row>
    <row r="27" spans="10:45" x14ac:dyDescent="0.2">
      <c r="V27">
        <v>7</v>
      </c>
      <c r="W27">
        <v>350.7</v>
      </c>
      <c r="X27">
        <v>430.9</v>
      </c>
      <c r="Y27" s="19">
        <f t="shared" si="8"/>
        <v>12.8</v>
      </c>
      <c r="AA27">
        <f t="shared" si="10"/>
        <v>1892.8179999999998</v>
      </c>
      <c r="AH27">
        <f>(AH11-$AA11)*$Y11*100</f>
        <v>5515.5199999999613</v>
      </c>
      <c r="AI27">
        <f t="shared" si="7"/>
        <v>1268.4799999999814</v>
      </c>
      <c r="AJ27">
        <f t="shared" si="7"/>
        <v>-2955.5199999999604</v>
      </c>
      <c r="AK27">
        <f t="shared" si="7"/>
        <v>-7435.5199999999613</v>
      </c>
      <c r="AL27">
        <f t="shared" si="7"/>
        <v>-12047.360000000044</v>
      </c>
      <c r="AM27">
        <f t="shared" si="7"/>
        <v>-17035.519999999964</v>
      </c>
      <c r="AO27" s="9">
        <v>7</v>
      </c>
      <c r="AP27" s="5">
        <f t="shared" si="9"/>
        <v>12.8</v>
      </c>
      <c r="AQ27" s="17">
        <f t="shared" si="11"/>
        <v>2</v>
      </c>
      <c r="AR27" s="6">
        <f>AH35</f>
        <v>2860.2199999997956</v>
      </c>
      <c r="AS27" s="10">
        <f t="shared" si="12"/>
        <v>-8084.6400000001267</v>
      </c>
    </row>
    <row r="28" spans="10:45" x14ac:dyDescent="0.2">
      <c r="V28">
        <v>8</v>
      </c>
      <c r="W28">
        <v>350.9</v>
      </c>
      <c r="X28">
        <v>450</v>
      </c>
      <c r="Y28" s="19">
        <f t="shared" si="8"/>
        <v>25.6</v>
      </c>
      <c r="AA28">
        <f t="shared" si="10"/>
        <v>1889.3089999999997</v>
      </c>
      <c r="AI28">
        <f>(AI12-$AA12)*$Y12*100</f>
        <v>11520</v>
      </c>
      <c r="AJ28">
        <f t="shared" si="7"/>
        <v>3072.0000000001164</v>
      </c>
      <c r="AK28">
        <f t="shared" si="7"/>
        <v>-5887.9999999998836</v>
      </c>
      <c r="AL28">
        <f t="shared" si="7"/>
        <v>-15111.680000000053</v>
      </c>
      <c r="AM28">
        <f t="shared" si="7"/>
        <v>-25087.999999999887</v>
      </c>
      <c r="AO28" s="9">
        <v>8</v>
      </c>
      <c r="AP28" s="5">
        <f t="shared" si="9"/>
        <v>25.6</v>
      </c>
      <c r="AQ28" s="17">
        <f t="shared" si="11"/>
        <v>2</v>
      </c>
      <c r="AR28" s="6">
        <f>AI35</f>
        <v>5952.4999999998363</v>
      </c>
      <c r="AS28" s="10">
        <f t="shared" si="12"/>
        <v>-16997.500000000164</v>
      </c>
    </row>
    <row r="29" spans="10:45" x14ac:dyDescent="0.2">
      <c r="V29">
        <v>9</v>
      </c>
      <c r="W29">
        <v>360</v>
      </c>
      <c r="X29">
        <v>480</v>
      </c>
      <c r="Y29" s="19">
        <f t="shared" si="8"/>
        <v>51.2</v>
      </c>
      <c r="AA29">
        <f t="shared" si="10"/>
        <v>1885.7089999999998</v>
      </c>
      <c r="AJ29">
        <f>(AJ13-$AA13)*$Y13*100</f>
        <v>24575.999999999767</v>
      </c>
      <c r="AK29">
        <f t="shared" si="7"/>
        <v>6655.9999999997672</v>
      </c>
      <c r="AL29">
        <f t="shared" si="7"/>
        <v>-11791.360000000568</v>
      </c>
      <c r="AM29">
        <f t="shared" si="7"/>
        <v>-31744.000000000233</v>
      </c>
      <c r="AO29" s="9">
        <v>9</v>
      </c>
      <c r="AP29" s="5">
        <f t="shared" si="9"/>
        <v>51.2</v>
      </c>
      <c r="AQ29" s="17">
        <f t="shared" si="11"/>
        <v>2</v>
      </c>
      <c r="AR29" s="6">
        <f>AJ35</f>
        <v>13698.499999999836</v>
      </c>
      <c r="AS29" s="10">
        <f t="shared" si="12"/>
        <v>-35357.499999999702</v>
      </c>
    </row>
    <row r="30" spans="10:45" x14ac:dyDescent="0.2">
      <c r="V30">
        <v>10</v>
      </c>
      <c r="W30">
        <v>360.5</v>
      </c>
      <c r="X30">
        <v>490.5</v>
      </c>
      <c r="Y30" s="19">
        <f t="shared" si="8"/>
        <v>102.4</v>
      </c>
      <c r="AA30">
        <f t="shared" si="10"/>
        <v>1882.1039999999998</v>
      </c>
      <c r="AK30">
        <f>(AK14-$AA14)*$Y14*100</f>
        <v>50227.199999999721</v>
      </c>
      <c r="AL30">
        <f t="shared" si="7"/>
        <v>13332.479999999052</v>
      </c>
      <c r="AM30">
        <f t="shared" si="7"/>
        <v>-26572.800000000279</v>
      </c>
      <c r="AO30" s="9">
        <v>10</v>
      </c>
      <c r="AP30" s="5">
        <f t="shared" si="9"/>
        <v>102.4</v>
      </c>
      <c r="AQ30" s="17">
        <f t="shared" si="11"/>
        <v>2</v>
      </c>
      <c r="AR30" s="6">
        <f>AK35</f>
        <v>28155.699999999553</v>
      </c>
      <c r="AS30" s="10">
        <f t="shared" si="12"/>
        <v>-72200.599999999889</v>
      </c>
    </row>
    <row r="31" spans="10:45" x14ac:dyDescent="0.2">
      <c r="V31">
        <v>11</v>
      </c>
      <c r="W31">
        <v>370</v>
      </c>
      <c r="X31">
        <v>500.2</v>
      </c>
      <c r="Y31" s="19">
        <f t="shared" si="8"/>
        <v>204.8</v>
      </c>
      <c r="AA31">
        <f t="shared" si="10"/>
        <v>1878.4039999999998</v>
      </c>
      <c r="AL31">
        <f>(AL15-$AA15)*$Y15*100</f>
        <v>102440.95999999905</v>
      </c>
      <c r="AM31">
        <f t="shared" si="7"/>
        <v>22630.400000000373</v>
      </c>
      <c r="AO31" s="9">
        <v>11</v>
      </c>
      <c r="AP31" s="5">
        <f t="shared" si="9"/>
        <v>204.8</v>
      </c>
      <c r="AQ31" s="17">
        <f t="shared" si="11"/>
        <v>2</v>
      </c>
      <c r="AR31" s="6">
        <f>AL35</f>
        <v>56879.279999997256</v>
      </c>
      <c r="AS31" s="10">
        <f t="shared" si="12"/>
        <v>-147902.60000000082</v>
      </c>
    </row>
    <row r="32" spans="10:45" ht="16" thickBot="1" x14ac:dyDescent="0.25">
      <c r="V32">
        <v>12</v>
      </c>
      <c r="W32">
        <v>400</v>
      </c>
      <c r="X32">
        <v>510.5</v>
      </c>
      <c r="Y32" s="19">
        <f t="shared" si="8"/>
        <v>409.6</v>
      </c>
      <c r="AA32">
        <f t="shared" si="10"/>
        <v>1874.4039999999998</v>
      </c>
      <c r="AM32">
        <f>(AM16-$AA16)*$Y16*100</f>
        <v>209100.80000000075</v>
      </c>
      <c r="AO32" s="11">
        <v>12</v>
      </c>
      <c r="AP32" s="12">
        <f t="shared" si="9"/>
        <v>409.6</v>
      </c>
      <c r="AQ32" s="18">
        <f t="shared" si="11"/>
        <v>2</v>
      </c>
      <c r="AR32" s="13">
        <f>AM35</f>
        <v>106436.90000000066</v>
      </c>
      <c r="AS32" s="14">
        <f t="shared" si="12"/>
        <v>-311662.60000000079</v>
      </c>
    </row>
    <row r="33" spans="22:44" x14ac:dyDescent="0.2">
      <c r="Y33" s="19"/>
    </row>
    <row r="34" spans="22:44" x14ac:dyDescent="0.2">
      <c r="Y34" s="19"/>
    </row>
    <row r="35" spans="22:44" x14ac:dyDescent="0.2">
      <c r="Y35" s="19"/>
      <c r="AA35" t="s">
        <v>23</v>
      </c>
      <c r="AB35">
        <f>SUM(AB21:AB34)</f>
        <v>11.999999999998181</v>
      </c>
      <c r="AC35">
        <f t="shared" ref="AC35:AM35" si="13">SUM(AC21:AC34)</f>
        <v>38.200000000006185</v>
      </c>
      <c r="AD35">
        <f t="shared" si="13"/>
        <v>92.300000000004729</v>
      </c>
      <c r="AE35">
        <f t="shared" si="13"/>
        <v>221.18000000000848</v>
      </c>
      <c r="AF35">
        <f t="shared" si="13"/>
        <v>558.85999999999967</v>
      </c>
      <c r="AG35">
        <f t="shared" si="13"/>
        <v>1384.2599999999993</v>
      </c>
      <c r="AH35">
        <f t="shared" si="13"/>
        <v>2860.2199999997956</v>
      </c>
      <c r="AI35">
        <f t="shared" si="13"/>
        <v>5952.4999999998363</v>
      </c>
      <c r="AJ35">
        <f t="shared" si="13"/>
        <v>13698.499999999836</v>
      </c>
      <c r="AK35">
        <f t="shared" si="13"/>
        <v>28155.699999999553</v>
      </c>
      <c r="AL35">
        <f t="shared" si="13"/>
        <v>56879.279999997256</v>
      </c>
      <c r="AM35">
        <f t="shared" si="13"/>
        <v>106436.90000000066</v>
      </c>
    </row>
    <row r="36" spans="22:44" x14ac:dyDescent="0.2">
      <c r="Y36" s="19"/>
    </row>
    <row r="37" spans="22:44" x14ac:dyDescent="0.2">
      <c r="Y37" s="19"/>
    </row>
    <row r="38" spans="22:44" x14ac:dyDescent="0.2">
      <c r="Y38" s="19"/>
      <c r="AA38" t="s">
        <v>1</v>
      </c>
    </row>
    <row r="39" spans="22:44" x14ac:dyDescent="0.2">
      <c r="V39" t="s">
        <v>0</v>
      </c>
      <c r="W39" t="s">
        <v>9</v>
      </c>
      <c r="X39" t="s">
        <v>5</v>
      </c>
      <c r="Y39" s="19" t="s">
        <v>22</v>
      </c>
      <c r="AA39" t="s">
        <v>2</v>
      </c>
      <c r="AB39" t="s">
        <v>10</v>
      </c>
      <c r="AC39" t="s">
        <v>11</v>
      </c>
      <c r="AD39" t="s">
        <v>12</v>
      </c>
      <c r="AE39" t="s">
        <v>13</v>
      </c>
      <c r="AF39" t="s">
        <v>14</v>
      </c>
      <c r="AG39" t="s">
        <v>15</v>
      </c>
      <c r="AH39" t="s">
        <v>16</v>
      </c>
      <c r="AI39" t="s">
        <v>17</v>
      </c>
      <c r="AJ39" t="s">
        <v>18</v>
      </c>
      <c r="AK39" t="s">
        <v>19</v>
      </c>
      <c r="AL39" t="s">
        <v>20</v>
      </c>
      <c r="AM39" t="s">
        <v>21</v>
      </c>
    </row>
    <row r="40" spans="22:44" x14ac:dyDescent="0.2">
      <c r="V40">
        <v>1</v>
      </c>
      <c r="X40">
        <v>60</v>
      </c>
      <c r="Y40" s="19">
        <f>Y21</f>
        <v>0.2</v>
      </c>
      <c r="AA40" s="1">
        <f>AA21</f>
        <v>1909.35</v>
      </c>
    </row>
    <row r="41" spans="22:44" x14ac:dyDescent="0.2">
      <c r="V41">
        <v>2</v>
      </c>
      <c r="W41">
        <v>200.2</v>
      </c>
      <c r="X41">
        <v>130.4</v>
      </c>
      <c r="Y41" s="19">
        <f t="shared" ref="Y41:Y51" si="14">Y22</f>
        <v>0.4</v>
      </c>
      <c r="AA41">
        <f>AA22</f>
        <v>1907.348</v>
      </c>
      <c r="AB41">
        <f>(AA41-$AA$40)*$Y$40*100</f>
        <v>-40.039999999999054</v>
      </c>
      <c r="AN41" s="2">
        <f>SUM(AB41:AM41)</f>
        <v>-40.039999999999054</v>
      </c>
    </row>
    <row r="42" spans="22:44" x14ac:dyDescent="0.2">
      <c r="V42">
        <v>3</v>
      </c>
      <c r="W42">
        <v>200.6</v>
      </c>
      <c r="X42">
        <v>180.5</v>
      </c>
      <c r="Y42" s="19">
        <f t="shared" si="14"/>
        <v>0.8</v>
      </c>
      <c r="AA42">
        <f t="shared" ref="AA42:AA51" si="15">AA23</f>
        <v>1905.3419999999999</v>
      </c>
      <c r="AB42">
        <f>(AA42-$AA$40)*$Y$40*100</f>
        <v>-80.160000000000764</v>
      </c>
      <c r="AC42">
        <f>(AA42-$AA$41)*$Y$41*100</f>
        <v>-80.24000000000342</v>
      </c>
      <c r="AN42" s="2">
        <f t="shared" ref="AN42:AN51" si="16">SUM(AB42:AM42)</f>
        <v>-160.40000000000418</v>
      </c>
    </row>
    <row r="43" spans="22:44" x14ac:dyDescent="0.2">
      <c r="V43">
        <v>4</v>
      </c>
      <c r="W43">
        <v>200.8</v>
      </c>
      <c r="X43">
        <v>220.9</v>
      </c>
      <c r="Y43" s="19">
        <f t="shared" si="14"/>
        <v>1.6</v>
      </c>
      <c r="AA43">
        <f t="shared" si="15"/>
        <v>1903.3339999999998</v>
      </c>
      <c r="AB43">
        <f t="shared" ref="AB43:AB51" si="17">(AA43-$AA$40)*$Y$40*100</f>
        <v>-120.32000000000154</v>
      </c>
      <c r="AC43">
        <f t="shared" ref="AC43:AC51" si="18">(AA43-$AA$41)*$Y$41*100</f>
        <v>-160.56000000000498</v>
      </c>
      <c r="AD43">
        <f>(AA43-$AA$42)*$Y$42*100</f>
        <v>-160.64000000000306</v>
      </c>
      <c r="AN43" s="2">
        <f t="shared" si="16"/>
        <v>-441.52000000000959</v>
      </c>
      <c r="AR43" s="3">
        <v>100</v>
      </c>
    </row>
    <row r="44" spans="22:44" x14ac:dyDescent="0.2">
      <c r="V44">
        <v>5</v>
      </c>
      <c r="W44">
        <v>350.4</v>
      </c>
      <c r="X44">
        <v>330.9</v>
      </c>
      <c r="Y44" s="19">
        <f t="shared" si="14"/>
        <v>3.2</v>
      </c>
      <c r="AA44">
        <f t="shared" si="15"/>
        <v>1899.83</v>
      </c>
      <c r="AB44">
        <f t="shared" si="17"/>
        <v>-190.39999999999964</v>
      </c>
      <c r="AC44">
        <f t="shared" si="18"/>
        <v>-300.72000000000116</v>
      </c>
      <c r="AD44">
        <f t="shared" ref="AD44:AD51" si="19">(AA44-$AA$42)*$Y$42*100</f>
        <v>-440.95999999999549</v>
      </c>
      <c r="AE44">
        <f>(AA44-$AA$43)*$Y$43*100</f>
        <v>-560.63999999998487</v>
      </c>
      <c r="AN44" s="2">
        <f t="shared" si="16"/>
        <v>-1492.7199999999812</v>
      </c>
      <c r="AR44" s="3">
        <f>AR43-AR32</f>
        <v>-106336.90000000066</v>
      </c>
    </row>
    <row r="45" spans="22:44" x14ac:dyDescent="0.2">
      <c r="V45">
        <v>6</v>
      </c>
      <c r="W45">
        <v>350.5</v>
      </c>
      <c r="X45">
        <v>400.8</v>
      </c>
      <c r="Y45" s="19">
        <f t="shared" si="14"/>
        <v>6.4</v>
      </c>
      <c r="AA45">
        <f t="shared" si="15"/>
        <v>1896.3249999999998</v>
      </c>
      <c r="AB45">
        <f t="shared" si="17"/>
        <v>-260.50000000000182</v>
      </c>
      <c r="AC45">
        <f t="shared" si="18"/>
        <v>-440.92000000000553</v>
      </c>
      <c r="AD45">
        <f t="shared" si="19"/>
        <v>-721.36000000000422</v>
      </c>
      <c r="AE45">
        <f t="shared" ref="AE45:AE51" si="20">(AA45-$AA$43)*$Y$43*100</f>
        <v>-1121.4400000000023</v>
      </c>
      <c r="AF45">
        <f>($AA45-$AA$44)*$Y$44*100</f>
        <v>-1121.6000000000349</v>
      </c>
      <c r="AN45" s="2">
        <f t="shared" si="16"/>
        <v>-3665.8200000000488</v>
      </c>
    </row>
    <row r="46" spans="22:44" x14ac:dyDescent="0.2">
      <c r="V46">
        <v>7</v>
      </c>
      <c r="W46">
        <v>350.7</v>
      </c>
      <c r="X46">
        <v>430.9</v>
      </c>
      <c r="Y46" s="19">
        <f t="shared" si="14"/>
        <v>12.8</v>
      </c>
      <c r="AA46">
        <f t="shared" si="15"/>
        <v>1892.8179999999998</v>
      </c>
      <c r="AB46">
        <f t="shared" si="17"/>
        <v>-330.64000000000306</v>
      </c>
      <c r="AC46">
        <f t="shared" si="18"/>
        <v>-581.200000000008</v>
      </c>
      <c r="AD46">
        <f t="shared" si="19"/>
        <v>-1001.9200000000092</v>
      </c>
      <c r="AE46">
        <f t="shared" si="20"/>
        <v>-1682.5600000000122</v>
      </c>
      <c r="AF46">
        <f t="shared" ref="AF46:AF51" si="21">($AA46-$AA$44)*$Y$44*100</f>
        <v>-2243.8400000000547</v>
      </c>
      <c r="AG46">
        <f t="shared" ref="AG46:AG51" si="22">($AA46-$AA$45)*$Y$45*100</f>
        <v>-2244.48000000004</v>
      </c>
      <c r="AN46" s="2">
        <f t="shared" si="16"/>
        <v>-8084.6400000001267</v>
      </c>
    </row>
    <row r="47" spans="22:44" x14ac:dyDescent="0.2">
      <c r="V47">
        <v>8</v>
      </c>
      <c r="W47">
        <v>350.9</v>
      </c>
      <c r="X47">
        <v>450</v>
      </c>
      <c r="Y47" s="19">
        <f t="shared" si="14"/>
        <v>25.6</v>
      </c>
      <c r="AA47">
        <f t="shared" si="15"/>
        <v>1889.3089999999997</v>
      </c>
      <c r="AB47">
        <f t="shared" si="17"/>
        <v>-400.82000000000335</v>
      </c>
      <c r="AC47">
        <f t="shared" si="18"/>
        <v>-721.56000000000859</v>
      </c>
      <c r="AD47">
        <f t="shared" si="19"/>
        <v>-1282.6400000000103</v>
      </c>
      <c r="AE47">
        <f t="shared" si="20"/>
        <v>-2244.0000000000146</v>
      </c>
      <c r="AF47">
        <f t="shared" si="21"/>
        <v>-3366.7200000000598</v>
      </c>
      <c r="AG47">
        <f t="shared" si="22"/>
        <v>-4490.2400000000489</v>
      </c>
      <c r="AH47">
        <f>($AA47-$AA$46)*$Y$46*100</f>
        <v>-4491.5200000000186</v>
      </c>
      <c r="AN47" s="2">
        <f t="shared" si="16"/>
        <v>-16997.500000000164</v>
      </c>
    </row>
    <row r="48" spans="22:44" x14ac:dyDescent="0.2">
      <c r="V48">
        <v>9</v>
      </c>
      <c r="W48">
        <v>360</v>
      </c>
      <c r="X48">
        <v>480</v>
      </c>
      <c r="Y48" s="19">
        <f t="shared" si="14"/>
        <v>51.2</v>
      </c>
      <c r="AA48">
        <f t="shared" si="15"/>
        <v>1885.7089999999998</v>
      </c>
      <c r="AB48">
        <f t="shared" si="17"/>
        <v>-472.82000000000153</v>
      </c>
      <c r="AC48">
        <f t="shared" si="18"/>
        <v>-865.56000000000495</v>
      </c>
      <c r="AD48">
        <f t="shared" si="19"/>
        <v>-1570.6400000000031</v>
      </c>
      <c r="AE48">
        <f t="shared" si="20"/>
        <v>-2820.0000000000005</v>
      </c>
      <c r="AF48">
        <f t="shared" si="21"/>
        <v>-4518.7200000000303</v>
      </c>
      <c r="AG48">
        <f t="shared" si="22"/>
        <v>-6794.2399999999907</v>
      </c>
      <c r="AH48">
        <f>($AA48-$AA$46)*$Y$46*100</f>
        <v>-9099.5199999999022</v>
      </c>
      <c r="AI48">
        <f>($AA48-$AA$47)*$Y$47*100</f>
        <v>-9215.9999999997672</v>
      </c>
      <c r="AN48" s="2">
        <f t="shared" si="16"/>
        <v>-35357.499999999702</v>
      </c>
    </row>
    <row r="49" spans="22:40" x14ac:dyDescent="0.2">
      <c r="V49">
        <v>10</v>
      </c>
      <c r="W49">
        <v>360.5</v>
      </c>
      <c r="X49">
        <v>490.5</v>
      </c>
      <c r="Y49" s="19">
        <f t="shared" si="14"/>
        <v>102.4</v>
      </c>
      <c r="AA49">
        <f t="shared" si="15"/>
        <v>1882.1039999999998</v>
      </c>
      <c r="AB49">
        <f t="shared" si="17"/>
        <v>-544.92000000000189</v>
      </c>
      <c r="AC49">
        <f t="shared" si="18"/>
        <v>-1009.7600000000057</v>
      </c>
      <c r="AD49">
        <f t="shared" si="19"/>
        <v>-1859.0400000000045</v>
      </c>
      <c r="AE49">
        <f t="shared" si="20"/>
        <v>-3396.8000000000034</v>
      </c>
      <c r="AF49">
        <f t="shared" si="21"/>
        <v>-5672.3200000000361</v>
      </c>
      <c r="AG49">
        <f t="shared" si="22"/>
        <v>-9101.4400000000023</v>
      </c>
      <c r="AH49">
        <f>($AA49-$AA$46)*$Y$46*100</f>
        <v>-13713.919999999925</v>
      </c>
      <c r="AI49">
        <f>($AA49-$AA$47)*$Y$47*100</f>
        <v>-18444.799999999817</v>
      </c>
      <c r="AJ49">
        <f>($AA49-$AA$48)*$Y$48*100</f>
        <v>-18457.600000000093</v>
      </c>
      <c r="AN49" s="2">
        <f t="shared" si="16"/>
        <v>-72200.599999999889</v>
      </c>
    </row>
    <row r="50" spans="22:40" x14ac:dyDescent="0.2">
      <c r="V50">
        <v>11</v>
      </c>
      <c r="W50">
        <v>370</v>
      </c>
      <c r="X50">
        <v>500.2</v>
      </c>
      <c r="Y50" s="19">
        <f t="shared" si="14"/>
        <v>204.8</v>
      </c>
      <c r="AA50">
        <f t="shared" si="15"/>
        <v>1878.4039999999998</v>
      </c>
      <c r="AB50">
        <f t="shared" si="17"/>
        <v>-618.9200000000028</v>
      </c>
      <c r="AC50">
        <f t="shared" si="18"/>
        <v>-1157.7600000000075</v>
      </c>
      <c r="AD50">
        <f t="shared" si="19"/>
        <v>-2155.0400000000081</v>
      </c>
      <c r="AE50">
        <f t="shared" si="20"/>
        <v>-3988.8000000000106</v>
      </c>
      <c r="AF50">
        <f t="shared" si="21"/>
        <v>-6856.3200000000506</v>
      </c>
      <c r="AG50">
        <f t="shared" si="22"/>
        <v>-11469.440000000031</v>
      </c>
      <c r="AH50">
        <f>($AA50-$AA$46)*$Y$46*100</f>
        <v>-18449.919999999987</v>
      </c>
      <c r="AI50">
        <f>($AA50-$AA$47)*$Y$47*100</f>
        <v>-27916.799999999934</v>
      </c>
      <c r="AJ50">
        <f>($AA50-$AA$48)*$Y$48*100</f>
        <v>-37401.600000000326</v>
      </c>
      <c r="AK50">
        <f>($AA50-$AA$49)*$Y$49*100</f>
        <v>-37888.000000000466</v>
      </c>
      <c r="AN50" s="2">
        <f t="shared" si="16"/>
        <v>-147902.60000000082</v>
      </c>
    </row>
    <row r="51" spans="22:40" x14ac:dyDescent="0.2">
      <c r="V51">
        <v>12</v>
      </c>
      <c r="W51">
        <v>400</v>
      </c>
      <c r="X51">
        <v>510.5</v>
      </c>
      <c r="Y51" s="19">
        <f t="shared" si="14"/>
        <v>409.6</v>
      </c>
      <c r="AA51">
        <f t="shared" si="15"/>
        <v>1874.4039999999998</v>
      </c>
      <c r="AB51">
        <f t="shared" si="17"/>
        <v>-698.92000000000291</v>
      </c>
      <c r="AC51">
        <f t="shared" si="18"/>
        <v>-1317.7600000000077</v>
      </c>
      <c r="AD51">
        <f t="shared" si="19"/>
        <v>-2475.0400000000086</v>
      </c>
      <c r="AE51">
        <f t="shared" si="20"/>
        <v>-4628.8000000000102</v>
      </c>
      <c r="AF51">
        <f t="shared" si="21"/>
        <v>-8136.3200000000516</v>
      </c>
      <c r="AG51">
        <f t="shared" si="22"/>
        <v>-14029.440000000031</v>
      </c>
      <c r="AH51">
        <f>($AA51-$AA$46)*$Y$46*100</f>
        <v>-23569.919999999984</v>
      </c>
      <c r="AI51">
        <f>($AA51-$AA$47)*$Y$47*100</f>
        <v>-38156.79999999993</v>
      </c>
      <c r="AJ51">
        <f>($AA51-$AA$48)*$Y$48*100</f>
        <v>-57881.600000000333</v>
      </c>
      <c r="AK51">
        <f>($AA51-$AA$49)*$Y$49*100</f>
        <v>-78848.000000000466</v>
      </c>
      <c r="AL51">
        <f>($AA51-$AA$50)*$Y$50*100</f>
        <v>-81920</v>
      </c>
      <c r="AN51" s="2">
        <f t="shared" si="16"/>
        <v>-311662.60000000079</v>
      </c>
    </row>
    <row r="54" spans="22:40" x14ac:dyDescent="0.2">
      <c r="AA54" t="s">
        <v>23</v>
      </c>
      <c r="AB54">
        <f>SUM(AB40:AB53)</f>
        <v>-3758.4600000000182</v>
      </c>
      <c r="AC54">
        <f t="shared" ref="AC54:AM54" si="23">SUM(AC40:AC53)</f>
        <v>-6636.0400000000573</v>
      </c>
      <c r="AD54">
        <f t="shared" si="23"/>
        <v>-11667.280000000046</v>
      </c>
      <c r="AE54">
        <f t="shared" si="23"/>
        <v>-20443.040000000037</v>
      </c>
      <c r="AF54">
        <f t="shared" si="23"/>
        <v>-31915.840000000317</v>
      </c>
      <c r="AG54">
        <f t="shared" si="23"/>
        <v>-48129.280000000144</v>
      </c>
      <c r="AH54">
        <f t="shared" si="23"/>
        <v>-69324.799999999814</v>
      </c>
      <c r="AI54">
        <f t="shared" si="23"/>
        <v>-93734.399999999441</v>
      </c>
      <c r="AJ54">
        <f t="shared" si="23"/>
        <v>-113740.80000000075</v>
      </c>
      <c r="AK54">
        <f t="shared" si="23"/>
        <v>-116736.00000000093</v>
      </c>
      <c r="AL54">
        <f t="shared" si="23"/>
        <v>-81920</v>
      </c>
      <c r="AM54">
        <f t="shared" si="23"/>
        <v>0</v>
      </c>
    </row>
  </sheetData>
  <sheetProtection algorithmName="SHA-512" hashValue="pAqlvrqXYcuJdwIqzaKmizX2lcKjvJKuM1HFtTJEKJ0xKhXiv2dZmzs5IMDIJkRNuE3p7SO/dmncTmtjBuQ8xw==" saltValue="4eDRm+CJU9bj4BUTkJSCfQ==" spinCount="100000" sheet="1" objects="1" scenarios="1"/>
  <mergeCells count="3">
    <mergeCell ref="V2:AM2"/>
    <mergeCell ref="AO19:AS19"/>
    <mergeCell ref="AO2:A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82"/>
  <sheetViews>
    <sheetView tabSelected="1" zoomScale="91" zoomScaleNormal="91" workbookViewId="0">
      <selection activeCell="M20" sqref="M20:Q33"/>
    </sheetView>
  </sheetViews>
  <sheetFormatPr baseColWidth="10" defaultColWidth="8.83203125" defaultRowHeight="15" x14ac:dyDescent="0.2"/>
  <cols>
    <col min="1" max="1" width="2.33203125" style="26" customWidth="1"/>
    <col min="2" max="2" width="11.83203125" style="2" bestFit="1" customWidth="1"/>
    <col min="3" max="3" width="7.6640625" style="2" bestFit="1" customWidth="1"/>
    <col min="4" max="4" width="9.83203125" style="2" bestFit="1" customWidth="1"/>
    <col min="5" max="5" width="27.33203125" style="2" bestFit="1" customWidth="1"/>
    <col min="6" max="6" width="18" style="2" customWidth="1"/>
    <col min="8" max="8" width="11.83203125" bestFit="1" customWidth="1"/>
    <col min="9" max="9" width="7.6640625" customWidth="1"/>
    <col min="10" max="10" width="9.83203125" customWidth="1"/>
    <col min="11" max="11" width="27.33203125" bestFit="1" customWidth="1"/>
    <col min="12" max="12" width="13.6640625" customWidth="1"/>
    <col min="13" max="25" width="8.83203125" style="26"/>
  </cols>
  <sheetData>
    <row r="1" spans="1:25" ht="21" x14ac:dyDescent="0.25">
      <c r="B1" s="51" t="s">
        <v>36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25" s="22" customFormat="1" ht="22" thickBot="1" x14ac:dyDescent="0.3">
      <c r="A2" s="27"/>
      <c r="B2" s="50" t="s">
        <v>32</v>
      </c>
      <c r="C2" s="50"/>
      <c r="D2" s="50"/>
      <c r="E2" s="50"/>
      <c r="F2" s="50"/>
      <c r="G2" s="38"/>
      <c r="H2" s="50" t="s">
        <v>33</v>
      </c>
      <c r="I2" s="50"/>
      <c r="J2" s="50"/>
      <c r="K2" s="50"/>
      <c r="L2" s="50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x14ac:dyDescent="0.2">
      <c r="B3" s="59" t="s">
        <v>34</v>
      </c>
      <c r="C3" s="60"/>
      <c r="D3" s="60"/>
      <c r="E3" s="60"/>
      <c r="F3" s="60"/>
      <c r="G3" s="26"/>
      <c r="H3" s="59" t="s">
        <v>35</v>
      </c>
      <c r="I3" s="60"/>
      <c r="J3" s="60"/>
      <c r="K3" s="60"/>
      <c r="L3" s="61"/>
      <c r="M3" s="52" t="s">
        <v>38</v>
      </c>
      <c r="N3" s="53"/>
      <c r="O3" s="53"/>
      <c r="P3" s="53"/>
      <c r="Q3" s="53"/>
    </row>
    <row r="4" spans="1:25" ht="90" customHeight="1" x14ac:dyDescent="0.2">
      <c r="B4" s="39" t="s">
        <v>28</v>
      </c>
      <c r="C4" s="40" t="s">
        <v>3</v>
      </c>
      <c r="D4" s="40" t="s">
        <v>30</v>
      </c>
      <c r="E4" s="40" t="s">
        <v>25</v>
      </c>
      <c r="F4" s="41" t="s">
        <v>39</v>
      </c>
      <c r="G4" s="42"/>
      <c r="H4" s="39" t="s">
        <v>28</v>
      </c>
      <c r="I4" s="40" t="s">
        <v>3</v>
      </c>
      <c r="J4" s="40" t="s">
        <v>30</v>
      </c>
      <c r="K4" s="40" t="s">
        <v>25</v>
      </c>
      <c r="L4" s="43" t="s">
        <v>39</v>
      </c>
      <c r="M4" s="53"/>
      <c r="N4" s="53"/>
      <c r="O4" s="53"/>
      <c r="P4" s="53"/>
      <c r="Q4" s="53"/>
    </row>
    <row r="5" spans="1:25" x14ac:dyDescent="0.2">
      <c r="B5" s="9">
        <f>'Lot sizes original'!AO21</f>
        <v>1</v>
      </c>
      <c r="C5" s="23">
        <v>0.2</v>
      </c>
      <c r="D5" s="30"/>
      <c r="E5" s="35">
        <f>'Lot sizes original'!AQ21</f>
        <v>11.999999999998181</v>
      </c>
      <c r="F5" s="33">
        <f>'Lot sizes original'!AR21</f>
        <v>0</v>
      </c>
      <c r="G5" s="26"/>
      <c r="H5" s="9">
        <f>B5</f>
        <v>1</v>
      </c>
      <c r="I5" s="21">
        <f>C5</f>
        <v>0.2</v>
      </c>
      <c r="J5" s="5"/>
      <c r="K5" s="35">
        <f>E5/100</f>
        <v>0.11999999999998182</v>
      </c>
      <c r="L5" s="44">
        <f>F5/100</f>
        <v>0</v>
      </c>
      <c r="M5" s="53"/>
      <c r="N5" s="53"/>
      <c r="O5" s="53"/>
      <c r="P5" s="53"/>
      <c r="Q5" s="53"/>
    </row>
    <row r="6" spans="1:25" x14ac:dyDescent="0.2">
      <c r="B6" s="9">
        <f>'Lot sizes original'!AO22</f>
        <v>2</v>
      </c>
      <c r="C6" s="23">
        <f>C5*D6</f>
        <v>0.36200000000000004</v>
      </c>
      <c r="D6" s="31">
        <v>1.81</v>
      </c>
      <c r="E6" s="35">
        <f>'Lot sizes original'!AQ22</f>
        <v>33.24480000000586</v>
      </c>
      <c r="F6" s="33">
        <f>'Lot sizes original'!AR22</f>
        <v>-40.039999999999054</v>
      </c>
      <c r="G6" s="26"/>
      <c r="H6" s="9">
        <f t="shared" ref="H6:H16" si="0">B6</f>
        <v>2</v>
      </c>
      <c r="I6" s="17">
        <f t="shared" ref="I6:I16" si="1">C6</f>
        <v>0.36200000000000004</v>
      </c>
      <c r="J6" s="17">
        <f>D6</f>
        <v>1.81</v>
      </c>
      <c r="K6" s="35">
        <f t="shared" ref="K6:K16" si="2">E6/100</f>
        <v>0.33244800000005859</v>
      </c>
      <c r="L6" s="44">
        <f t="shared" ref="L6:L16" si="3">F6/100</f>
        <v>-0.40039999999999054</v>
      </c>
      <c r="M6" s="53"/>
      <c r="N6" s="53"/>
      <c r="O6" s="53"/>
      <c r="P6" s="53"/>
      <c r="Q6" s="53"/>
    </row>
    <row r="7" spans="1:25" x14ac:dyDescent="0.2">
      <c r="B7" s="9">
        <f>'Lot sizes original'!AO23</f>
        <v>3</v>
      </c>
      <c r="C7" s="23">
        <f>C6*D7</f>
        <v>0.65522000000000014</v>
      </c>
      <c r="D7" s="31">
        <v>1.81</v>
      </c>
      <c r="E7" s="35">
        <f>'Lot sizes original'!AQ23</f>
        <v>66.931010000003909</v>
      </c>
      <c r="F7" s="33">
        <f>'Lot sizes original'!AR23</f>
        <v>-152.77720000000386</v>
      </c>
      <c r="G7" s="26"/>
      <c r="H7" s="9">
        <f t="shared" si="0"/>
        <v>3</v>
      </c>
      <c r="I7" s="17">
        <f t="shared" si="1"/>
        <v>0.65522000000000014</v>
      </c>
      <c r="J7" s="17">
        <f t="shared" ref="J7:J16" si="4">D7</f>
        <v>1.81</v>
      </c>
      <c r="K7" s="35">
        <f t="shared" si="2"/>
        <v>0.6693101000000391</v>
      </c>
      <c r="L7" s="44">
        <f t="shared" si="3"/>
        <v>-1.5277720000000385</v>
      </c>
      <c r="M7" s="53"/>
      <c r="N7" s="53"/>
      <c r="O7" s="53"/>
      <c r="P7" s="53"/>
      <c r="Q7" s="53"/>
    </row>
    <row r="8" spans="1:25" x14ac:dyDescent="0.2">
      <c r="B8" s="9">
        <f>'Lot sizes original'!AO24</f>
        <v>4</v>
      </c>
      <c r="C8" s="23">
        <f t="shared" ref="C8:C16" si="5">C7*D8</f>
        <v>1.1859482000000003</v>
      </c>
      <c r="D8" s="31">
        <v>1.81</v>
      </c>
      <c r="E8" s="35">
        <f>'Lot sizes original'!AQ24</f>
        <v>133.66487938000603</v>
      </c>
      <c r="F8" s="33">
        <f>'Lot sizes original'!AR24</f>
        <v>-397.19497600000852</v>
      </c>
      <c r="G8" s="26"/>
      <c r="H8" s="9">
        <f t="shared" si="0"/>
        <v>4</v>
      </c>
      <c r="I8" s="17">
        <f t="shared" si="1"/>
        <v>1.1859482000000003</v>
      </c>
      <c r="J8" s="17">
        <f t="shared" si="4"/>
        <v>1.81</v>
      </c>
      <c r="K8" s="35">
        <f t="shared" si="2"/>
        <v>1.3366487938000602</v>
      </c>
      <c r="L8" s="44">
        <f t="shared" si="3"/>
        <v>-3.971949760000085</v>
      </c>
      <c r="M8" s="53"/>
      <c r="N8" s="53"/>
      <c r="O8" s="53"/>
      <c r="P8" s="53"/>
      <c r="Q8" s="53"/>
    </row>
    <row r="9" spans="1:25" x14ac:dyDescent="0.2">
      <c r="B9" s="9">
        <f>'Lot sizes original'!AO25</f>
        <v>5</v>
      </c>
      <c r="C9" s="23">
        <f t="shared" si="5"/>
        <v>2.1465662420000009</v>
      </c>
      <c r="D9" s="31">
        <v>1.81</v>
      </c>
      <c r="E9" s="35">
        <f>'Lot sizes original'!AQ25</f>
        <v>266.24201357780032</v>
      </c>
      <c r="F9" s="33">
        <f>'Lot sizes original'!AR25</f>
        <v>-1239.2651132799861</v>
      </c>
      <c r="G9" s="26"/>
      <c r="H9" s="9">
        <f t="shared" si="0"/>
        <v>5</v>
      </c>
      <c r="I9" s="17">
        <f t="shared" si="1"/>
        <v>2.1465662420000009</v>
      </c>
      <c r="J9" s="17">
        <f t="shared" si="4"/>
        <v>1.81</v>
      </c>
      <c r="K9" s="35">
        <f t="shared" si="2"/>
        <v>2.6624201357780031</v>
      </c>
      <c r="L9" s="44">
        <f t="shared" si="3"/>
        <v>-12.392651132799861</v>
      </c>
      <c r="M9" s="53"/>
      <c r="N9" s="53"/>
      <c r="O9" s="53"/>
      <c r="P9" s="53"/>
      <c r="Q9" s="53"/>
    </row>
    <row r="10" spans="1:25" x14ac:dyDescent="0.2">
      <c r="B10" s="9">
        <f>'Lot sizes original'!AO26</f>
        <v>6</v>
      </c>
      <c r="C10" s="23">
        <f t="shared" si="5"/>
        <v>3.8852848980200019</v>
      </c>
      <c r="D10" s="31">
        <v>1.81</v>
      </c>
      <c r="E10" s="35">
        <f>'Lot sizes original'!AQ26</f>
        <v>546.80871627901342</v>
      </c>
      <c r="F10" s="33">
        <f>'Lot sizes original'!AR26</f>
        <v>-2833.9470352010358</v>
      </c>
      <c r="G10" s="26"/>
      <c r="H10" s="9">
        <f t="shared" si="0"/>
        <v>6</v>
      </c>
      <c r="I10" s="17">
        <f t="shared" si="1"/>
        <v>3.8852848980200019</v>
      </c>
      <c r="J10" s="17">
        <f t="shared" si="4"/>
        <v>1.81</v>
      </c>
      <c r="K10" s="35">
        <f t="shared" si="2"/>
        <v>5.468087162790134</v>
      </c>
      <c r="L10" s="44">
        <f t="shared" si="3"/>
        <v>-28.339470352010359</v>
      </c>
      <c r="M10" s="53"/>
      <c r="N10" s="53"/>
      <c r="O10" s="53"/>
      <c r="P10" s="53"/>
      <c r="Q10" s="53"/>
    </row>
    <row r="11" spans="1:25" x14ac:dyDescent="0.2">
      <c r="B11" s="9">
        <f>'Lot sizes original'!AO27</f>
        <v>7</v>
      </c>
      <c r="C11" s="23">
        <f t="shared" si="5"/>
        <v>7.0323656654162034</v>
      </c>
      <c r="D11" s="31">
        <v>1.81</v>
      </c>
      <c r="E11" s="35">
        <f>'Lot sizes original'!AQ27</f>
        <v>872.78788109630977</v>
      </c>
      <c r="F11" s="33">
        <f>'Lot sizes original'!AR27</f>
        <v>-5792.1083177461032</v>
      </c>
      <c r="G11" s="26"/>
      <c r="H11" s="9">
        <f t="shared" si="0"/>
        <v>7</v>
      </c>
      <c r="I11" s="17">
        <f t="shared" si="1"/>
        <v>7.0323656654162034</v>
      </c>
      <c r="J11" s="17">
        <f t="shared" si="4"/>
        <v>1.81</v>
      </c>
      <c r="K11" s="35">
        <f t="shared" si="2"/>
        <v>8.727878810963098</v>
      </c>
      <c r="L11" s="44">
        <f t="shared" si="3"/>
        <v>-57.921083177461036</v>
      </c>
      <c r="M11" s="53"/>
      <c r="N11" s="53"/>
      <c r="O11" s="53"/>
      <c r="P11" s="53"/>
      <c r="Q11" s="53"/>
    </row>
    <row r="12" spans="1:25" x14ac:dyDescent="0.2">
      <c r="B12" s="9">
        <f>'Lot sizes original'!AO28</f>
        <v>8</v>
      </c>
      <c r="C12" s="23">
        <f t="shared" si="5"/>
        <v>12.728581854403329</v>
      </c>
      <c r="D12" s="31">
        <v>1.81</v>
      </c>
      <c r="E12" s="35">
        <f>'Lot sizes original'!AQ28</f>
        <v>1468.5713707740997</v>
      </c>
      <c r="F12" s="33">
        <f>'Lot sizes original'!AR28</f>
        <v>-11219.613716153692</v>
      </c>
      <c r="G12" s="26"/>
      <c r="H12" s="9">
        <f t="shared" si="0"/>
        <v>8</v>
      </c>
      <c r="I12" s="17">
        <f t="shared" si="1"/>
        <v>12.728581854403329</v>
      </c>
      <c r="J12" s="17">
        <f t="shared" si="4"/>
        <v>1.81</v>
      </c>
      <c r="K12" s="35">
        <f t="shared" si="2"/>
        <v>14.685713707740996</v>
      </c>
      <c r="L12" s="44">
        <f t="shared" si="3"/>
        <v>-112.19613716153691</v>
      </c>
      <c r="M12" s="53"/>
      <c r="N12" s="53"/>
      <c r="O12" s="53"/>
      <c r="P12" s="53"/>
      <c r="Q12" s="53"/>
    </row>
    <row r="13" spans="1:25" x14ac:dyDescent="0.2">
      <c r="B13" s="9">
        <f>'Lot sizes original'!AO29</f>
        <v>9</v>
      </c>
      <c r="C13" s="23">
        <f t="shared" si="5"/>
        <v>23.038733156470027</v>
      </c>
      <c r="D13" s="31">
        <v>1.81</v>
      </c>
      <c r="E13" s="35">
        <f>'Lot sizes original'!AQ29</f>
        <v>3222.4942221326883</v>
      </c>
      <c r="F13" s="33">
        <f>'Lot sizes original'!AR29</f>
        <v>-21370.161785695669</v>
      </c>
      <c r="G13" s="26"/>
      <c r="H13" s="9">
        <f t="shared" si="0"/>
        <v>9</v>
      </c>
      <c r="I13" s="17">
        <f t="shared" si="1"/>
        <v>23.038733156470027</v>
      </c>
      <c r="J13" s="17">
        <f t="shared" si="4"/>
        <v>1.81</v>
      </c>
      <c r="K13" s="35">
        <f t="shared" si="2"/>
        <v>32.224942221326884</v>
      </c>
      <c r="L13" s="44">
        <f t="shared" si="3"/>
        <v>-213.70161785695669</v>
      </c>
      <c r="M13" s="53"/>
      <c r="N13" s="53"/>
      <c r="O13" s="53"/>
      <c r="P13" s="53"/>
      <c r="Q13" s="53"/>
    </row>
    <row r="14" spans="1:25" x14ac:dyDescent="0.2">
      <c r="B14" s="9">
        <f>'Lot sizes original'!AO30</f>
        <v>10</v>
      </c>
      <c r="C14" s="23">
        <f t="shared" si="5"/>
        <v>41.700107013210747</v>
      </c>
      <c r="D14" s="31">
        <v>1.81</v>
      </c>
      <c r="E14" s="35">
        <f>'Lot sizes original'!AQ30</f>
        <v>5744.2517064040949</v>
      </c>
      <c r="F14" s="33">
        <f>'Lot sizes original'!AR30</f>
        <v>-39840.271141575358</v>
      </c>
      <c r="G14" s="26"/>
      <c r="H14" s="9">
        <f t="shared" si="0"/>
        <v>10</v>
      </c>
      <c r="I14" s="17">
        <f t="shared" si="1"/>
        <v>41.700107013210747</v>
      </c>
      <c r="J14" s="17">
        <f t="shared" si="4"/>
        <v>1.81</v>
      </c>
      <c r="K14" s="35">
        <f t="shared" si="2"/>
        <v>57.442517064040949</v>
      </c>
      <c r="L14" s="44">
        <f t="shared" si="3"/>
        <v>-398.40271141575357</v>
      </c>
      <c r="M14" s="53"/>
      <c r="N14" s="53"/>
      <c r="O14" s="53"/>
      <c r="P14" s="53"/>
      <c r="Q14" s="53"/>
    </row>
    <row r="15" spans="1:25" x14ac:dyDescent="0.2">
      <c r="B15" s="9">
        <f>'Lot sizes original'!AO31</f>
        <v>11</v>
      </c>
      <c r="C15" s="23">
        <f t="shared" si="5"/>
        <v>75.47719369391146</v>
      </c>
      <c r="D15" s="31">
        <v>1.81</v>
      </c>
      <c r="E15" s="35">
        <f>'Lot sizes original'!AQ31</f>
        <v>10013.533019361472</v>
      </c>
      <c r="F15" s="33">
        <f>'Lot sizes original'!AR31</f>
        <v>-74226.149742498295</v>
      </c>
      <c r="G15" s="26"/>
      <c r="H15" s="9">
        <f t="shared" si="0"/>
        <v>11</v>
      </c>
      <c r="I15" s="17">
        <f t="shared" si="1"/>
        <v>75.47719369391146</v>
      </c>
      <c r="J15" s="17">
        <f t="shared" si="4"/>
        <v>1.81</v>
      </c>
      <c r="K15" s="35">
        <f t="shared" si="2"/>
        <v>100.13533019361472</v>
      </c>
      <c r="L15" s="44">
        <f t="shared" si="3"/>
        <v>-742.26149742498296</v>
      </c>
      <c r="M15" s="53"/>
      <c r="N15" s="53"/>
      <c r="O15" s="53"/>
      <c r="P15" s="53"/>
      <c r="Q15" s="53"/>
    </row>
    <row r="16" spans="1:25" ht="16" thickBot="1" x14ac:dyDescent="0.25">
      <c r="B16" s="11">
        <f>'Lot sizes original'!AO32</f>
        <v>12</v>
      </c>
      <c r="C16" s="25">
        <f t="shared" si="5"/>
        <v>136.61372058597973</v>
      </c>
      <c r="D16" s="32">
        <v>1.81</v>
      </c>
      <c r="E16" s="36">
        <f>'Lot sizes original'!AQ32</f>
        <v>14124.680696584124</v>
      </c>
      <c r="F16" s="34">
        <f>'Lot sizes original'!AR32</f>
        <v>-141590.95003187101</v>
      </c>
      <c r="G16" s="26"/>
      <c r="H16" s="11">
        <f t="shared" si="0"/>
        <v>12</v>
      </c>
      <c r="I16" s="18">
        <f t="shared" si="1"/>
        <v>136.61372058597973</v>
      </c>
      <c r="J16" s="18">
        <f t="shared" si="4"/>
        <v>1.81</v>
      </c>
      <c r="K16" s="36">
        <f t="shared" si="2"/>
        <v>141.24680696584124</v>
      </c>
      <c r="L16" s="45">
        <f t="shared" si="3"/>
        <v>-1415.9095003187101</v>
      </c>
      <c r="M16" s="53"/>
      <c r="N16" s="53"/>
      <c r="O16" s="53"/>
      <c r="P16" s="53"/>
      <c r="Q16" s="53"/>
    </row>
    <row r="17" spans="2:17" x14ac:dyDescent="0.2">
      <c r="B17" s="28"/>
      <c r="C17" s="28"/>
      <c r="D17" s="28"/>
      <c r="E17" s="28"/>
      <c r="F17" s="28"/>
      <c r="G17" s="26"/>
      <c r="H17" s="28"/>
      <c r="I17" s="28"/>
      <c r="J17" s="28"/>
      <c r="K17" s="28"/>
      <c r="L17" s="28"/>
    </row>
    <row r="18" spans="2:17" x14ac:dyDescent="0.2">
      <c r="B18" s="28"/>
      <c r="C18" s="28"/>
      <c r="D18" s="28"/>
      <c r="E18" s="28"/>
      <c r="F18" s="28"/>
      <c r="G18" s="26"/>
      <c r="H18" s="37"/>
      <c r="I18" s="37"/>
      <c r="J18" s="37"/>
      <c r="K18" s="37"/>
      <c r="L18" s="37"/>
    </row>
    <row r="19" spans="2:17" ht="22" thickBot="1" x14ac:dyDescent="0.3">
      <c r="B19" s="58" t="s">
        <v>32</v>
      </c>
      <c r="C19" s="58"/>
      <c r="D19" s="58"/>
      <c r="E19" s="58"/>
      <c r="F19" s="58"/>
      <c r="G19" s="38"/>
      <c r="H19" s="50" t="s">
        <v>33</v>
      </c>
      <c r="I19" s="50"/>
      <c r="J19" s="50"/>
      <c r="K19" s="50"/>
      <c r="L19" s="50"/>
    </row>
    <row r="20" spans="2:17" x14ac:dyDescent="0.2">
      <c r="B20" s="55" t="s">
        <v>31</v>
      </c>
      <c r="C20" s="56"/>
      <c r="D20" s="56"/>
      <c r="E20" s="56"/>
      <c r="F20" s="56"/>
      <c r="G20" s="26"/>
      <c r="H20" s="55" t="s">
        <v>31</v>
      </c>
      <c r="I20" s="56"/>
      <c r="J20" s="56"/>
      <c r="K20" s="56"/>
      <c r="L20" s="57"/>
      <c r="M20" s="54" t="s">
        <v>37</v>
      </c>
      <c r="N20" s="54"/>
      <c r="O20" s="54"/>
      <c r="P20" s="54"/>
      <c r="Q20" s="54"/>
    </row>
    <row r="21" spans="2:17" ht="90" customHeight="1" x14ac:dyDescent="0.2">
      <c r="B21" s="39" t="s">
        <v>28</v>
      </c>
      <c r="C21" s="40" t="s">
        <v>3</v>
      </c>
      <c r="D21" s="40" t="s">
        <v>30</v>
      </c>
      <c r="E21" s="40" t="s">
        <v>25</v>
      </c>
      <c r="F21" s="41" t="s">
        <v>39</v>
      </c>
      <c r="G21" s="42"/>
      <c r="H21" s="39" t="s">
        <v>28</v>
      </c>
      <c r="I21" s="40" t="s">
        <v>3</v>
      </c>
      <c r="J21" s="40" t="s">
        <v>30</v>
      </c>
      <c r="K21" s="40" t="s">
        <v>25</v>
      </c>
      <c r="L21" s="43" t="s">
        <v>39</v>
      </c>
      <c r="M21" s="54"/>
      <c r="N21" s="54"/>
      <c r="O21" s="54"/>
      <c r="P21" s="54"/>
      <c r="Q21" s="54"/>
    </row>
    <row r="22" spans="2:17" x14ac:dyDescent="0.2">
      <c r="B22" s="9">
        <v>1</v>
      </c>
      <c r="C22" s="23">
        <v>0.2</v>
      </c>
      <c r="D22" s="20"/>
      <c r="E22" s="35">
        <f>'Lot sizes changed'!AB35</f>
        <v>11.999999999998181</v>
      </c>
      <c r="F22" s="33">
        <f>'Lot sizes changed'!AS21</f>
        <v>0</v>
      </c>
      <c r="G22" s="26"/>
      <c r="H22" s="9">
        <f>B22</f>
        <v>1</v>
      </c>
      <c r="I22" s="17">
        <f>C22</f>
        <v>0.2</v>
      </c>
      <c r="J22" s="5"/>
      <c r="K22" s="35">
        <f>E22/100</f>
        <v>0.11999999999998182</v>
      </c>
      <c r="L22" s="44">
        <f>F22/100</f>
        <v>0</v>
      </c>
      <c r="M22" s="54"/>
      <c r="N22" s="54"/>
      <c r="O22" s="54"/>
      <c r="P22" s="54"/>
      <c r="Q22" s="54"/>
    </row>
    <row r="23" spans="2:17" x14ac:dyDescent="0.2">
      <c r="B23" s="9">
        <v>2</v>
      </c>
      <c r="C23" s="23">
        <f>C22*D23</f>
        <v>0.4</v>
      </c>
      <c r="D23" s="23">
        <v>2</v>
      </c>
      <c r="E23" s="35">
        <f>'Lot sizes changed'!AC35</f>
        <v>38.200000000006185</v>
      </c>
      <c r="F23" s="33">
        <f>'Lot sizes changed'!AS22</f>
        <v>-40.039999999999054</v>
      </c>
      <c r="G23" s="26"/>
      <c r="H23" s="9">
        <f t="shared" ref="H23:H33" si="6">B23</f>
        <v>2</v>
      </c>
      <c r="I23" s="17">
        <f t="shared" ref="I23:I33" si="7">C23</f>
        <v>0.4</v>
      </c>
      <c r="J23" s="17">
        <f>D23</f>
        <v>2</v>
      </c>
      <c r="K23" s="35">
        <f t="shared" ref="K23:K33" si="8">E23/100</f>
        <v>0.38200000000006185</v>
      </c>
      <c r="L23" s="44">
        <f t="shared" ref="L23:L33" si="9">F23/100</f>
        <v>-0.40039999999999054</v>
      </c>
      <c r="M23" s="54"/>
      <c r="N23" s="54"/>
      <c r="O23" s="54"/>
      <c r="P23" s="54"/>
      <c r="Q23" s="54"/>
    </row>
    <row r="24" spans="2:17" x14ac:dyDescent="0.2">
      <c r="B24" s="9">
        <v>3</v>
      </c>
      <c r="C24" s="23">
        <f t="shared" ref="C24:C33" si="10">C23*D24</f>
        <v>0.8</v>
      </c>
      <c r="D24" s="23">
        <v>2</v>
      </c>
      <c r="E24" s="35">
        <f>'Lot sizes changed'!AD35</f>
        <v>92.300000000004729</v>
      </c>
      <c r="F24" s="33">
        <f>'Lot sizes changed'!AS23</f>
        <v>-160.40000000000418</v>
      </c>
      <c r="G24" s="26"/>
      <c r="H24" s="9">
        <f t="shared" si="6"/>
        <v>3</v>
      </c>
      <c r="I24" s="17">
        <f t="shared" si="7"/>
        <v>0.8</v>
      </c>
      <c r="J24" s="17">
        <f t="shared" ref="J24:J33" si="11">D24</f>
        <v>2</v>
      </c>
      <c r="K24" s="35">
        <f t="shared" si="8"/>
        <v>0.92300000000004734</v>
      </c>
      <c r="L24" s="44">
        <f t="shared" si="9"/>
        <v>-1.6040000000000418</v>
      </c>
      <c r="M24" s="54"/>
      <c r="N24" s="54"/>
      <c r="O24" s="54"/>
      <c r="P24" s="54"/>
      <c r="Q24" s="54"/>
    </row>
    <row r="25" spans="2:17" x14ac:dyDescent="0.2">
      <c r="B25" s="9">
        <v>4</v>
      </c>
      <c r="C25" s="23">
        <f t="shared" si="10"/>
        <v>1.6</v>
      </c>
      <c r="D25" s="23">
        <v>2</v>
      </c>
      <c r="E25" s="35">
        <f>'Lot sizes changed'!AE35</f>
        <v>221.18000000000848</v>
      </c>
      <c r="F25" s="33">
        <f>'Lot sizes changed'!AS24</f>
        <v>-441.52000000000959</v>
      </c>
      <c r="G25" s="26"/>
      <c r="H25" s="9">
        <f t="shared" si="6"/>
        <v>4</v>
      </c>
      <c r="I25" s="17">
        <f t="shared" si="7"/>
        <v>1.6</v>
      </c>
      <c r="J25" s="17">
        <f t="shared" si="11"/>
        <v>2</v>
      </c>
      <c r="K25" s="35">
        <f t="shared" si="8"/>
        <v>2.2118000000000846</v>
      </c>
      <c r="L25" s="44">
        <f t="shared" si="9"/>
        <v>-4.4152000000000955</v>
      </c>
      <c r="M25" s="54"/>
      <c r="N25" s="54"/>
      <c r="O25" s="54"/>
      <c r="P25" s="54"/>
      <c r="Q25" s="54"/>
    </row>
    <row r="26" spans="2:17" x14ac:dyDescent="0.2">
      <c r="B26" s="9">
        <v>5</v>
      </c>
      <c r="C26" s="23">
        <f t="shared" si="10"/>
        <v>3.2</v>
      </c>
      <c r="D26" s="23">
        <v>2</v>
      </c>
      <c r="E26" s="35">
        <f>'Lot sizes changed'!AF35</f>
        <v>558.85999999999967</v>
      </c>
      <c r="F26" s="33">
        <f>'Lot sizes changed'!AS25</f>
        <v>-1492.7199999999812</v>
      </c>
      <c r="G26" s="26"/>
      <c r="H26" s="9">
        <f t="shared" si="6"/>
        <v>5</v>
      </c>
      <c r="I26" s="17">
        <f t="shared" si="7"/>
        <v>3.2</v>
      </c>
      <c r="J26" s="17">
        <f t="shared" si="11"/>
        <v>2</v>
      </c>
      <c r="K26" s="35">
        <f t="shared" si="8"/>
        <v>5.5885999999999969</v>
      </c>
      <c r="L26" s="44">
        <f t="shared" si="9"/>
        <v>-14.927199999999811</v>
      </c>
      <c r="M26" s="54"/>
      <c r="N26" s="54"/>
      <c r="O26" s="54"/>
      <c r="P26" s="54"/>
      <c r="Q26" s="54"/>
    </row>
    <row r="27" spans="2:17" x14ac:dyDescent="0.2">
      <c r="B27" s="9">
        <v>6</v>
      </c>
      <c r="C27" s="23">
        <f t="shared" si="10"/>
        <v>6.4</v>
      </c>
      <c r="D27" s="23">
        <v>2</v>
      </c>
      <c r="E27" s="35">
        <f>'Lot sizes changed'!AG35</f>
        <v>1384.2599999999993</v>
      </c>
      <c r="F27" s="33">
        <f>'Lot sizes changed'!AS26</f>
        <v>-3665.8200000000488</v>
      </c>
      <c r="G27" s="26"/>
      <c r="H27" s="9">
        <f t="shared" si="6"/>
        <v>6</v>
      </c>
      <c r="I27" s="17">
        <f t="shared" si="7"/>
        <v>6.4</v>
      </c>
      <c r="J27" s="17">
        <f t="shared" si="11"/>
        <v>2</v>
      </c>
      <c r="K27" s="35">
        <f t="shared" si="8"/>
        <v>13.842599999999994</v>
      </c>
      <c r="L27" s="44">
        <f t="shared" si="9"/>
        <v>-36.658200000000491</v>
      </c>
      <c r="M27" s="54"/>
      <c r="N27" s="54"/>
      <c r="O27" s="54"/>
      <c r="P27" s="54"/>
      <c r="Q27" s="54"/>
    </row>
    <row r="28" spans="2:17" x14ac:dyDescent="0.2">
      <c r="B28" s="9">
        <v>7</v>
      </c>
      <c r="C28" s="23">
        <f t="shared" si="10"/>
        <v>12.8</v>
      </c>
      <c r="D28" s="23">
        <v>2</v>
      </c>
      <c r="E28" s="35">
        <f>'Lot sizes changed'!AH35</f>
        <v>2860.2199999997956</v>
      </c>
      <c r="F28" s="33">
        <f>'Lot sizes changed'!AS27</f>
        <v>-8084.6400000001267</v>
      </c>
      <c r="G28" s="26"/>
      <c r="H28" s="9">
        <f t="shared" si="6"/>
        <v>7</v>
      </c>
      <c r="I28" s="17">
        <f t="shared" si="7"/>
        <v>12.8</v>
      </c>
      <c r="J28" s="17">
        <f t="shared" si="11"/>
        <v>2</v>
      </c>
      <c r="K28" s="35">
        <f t="shared" si="8"/>
        <v>28.602199999997957</v>
      </c>
      <c r="L28" s="44">
        <f t="shared" si="9"/>
        <v>-80.846400000001267</v>
      </c>
      <c r="M28" s="54"/>
      <c r="N28" s="54"/>
      <c r="O28" s="54"/>
      <c r="P28" s="54"/>
      <c r="Q28" s="54"/>
    </row>
    <row r="29" spans="2:17" x14ac:dyDescent="0.2">
      <c r="B29" s="9">
        <v>8</v>
      </c>
      <c r="C29" s="23">
        <f t="shared" si="10"/>
        <v>25.6</v>
      </c>
      <c r="D29" s="23">
        <v>2</v>
      </c>
      <c r="E29" s="35">
        <f>'Lot sizes changed'!AI35</f>
        <v>5952.4999999998363</v>
      </c>
      <c r="F29" s="33">
        <f>'Lot sizes changed'!AS28</f>
        <v>-16997.500000000164</v>
      </c>
      <c r="G29" s="26"/>
      <c r="H29" s="9">
        <f t="shared" si="6"/>
        <v>8</v>
      </c>
      <c r="I29" s="17">
        <f t="shared" si="7"/>
        <v>25.6</v>
      </c>
      <c r="J29" s="17">
        <f t="shared" si="11"/>
        <v>2</v>
      </c>
      <c r="K29" s="35">
        <f t="shared" si="8"/>
        <v>59.524999999998364</v>
      </c>
      <c r="L29" s="44">
        <f t="shared" si="9"/>
        <v>-169.97500000000164</v>
      </c>
      <c r="M29" s="54"/>
      <c r="N29" s="54"/>
      <c r="O29" s="54"/>
      <c r="P29" s="54"/>
      <c r="Q29" s="54"/>
    </row>
    <row r="30" spans="2:17" x14ac:dyDescent="0.2">
      <c r="B30" s="9">
        <v>9</v>
      </c>
      <c r="C30" s="23">
        <f t="shared" si="10"/>
        <v>51.2</v>
      </c>
      <c r="D30" s="23">
        <v>2</v>
      </c>
      <c r="E30" s="35">
        <f>'Lot sizes changed'!AJ35</f>
        <v>13698.499999999836</v>
      </c>
      <c r="F30" s="33">
        <f>'Lot sizes changed'!AS29</f>
        <v>-35357.499999999702</v>
      </c>
      <c r="G30" s="26"/>
      <c r="H30" s="9">
        <f t="shared" si="6"/>
        <v>9</v>
      </c>
      <c r="I30" s="17">
        <f t="shared" si="7"/>
        <v>51.2</v>
      </c>
      <c r="J30" s="17">
        <f t="shared" si="11"/>
        <v>2</v>
      </c>
      <c r="K30" s="35">
        <f t="shared" si="8"/>
        <v>136.98499999999837</v>
      </c>
      <c r="L30" s="44">
        <f t="shared" si="9"/>
        <v>-353.57499999999703</v>
      </c>
      <c r="M30" s="54"/>
      <c r="N30" s="54"/>
      <c r="O30" s="54"/>
      <c r="P30" s="54"/>
      <c r="Q30" s="54"/>
    </row>
    <row r="31" spans="2:17" x14ac:dyDescent="0.2">
      <c r="B31" s="9">
        <v>10</v>
      </c>
      <c r="C31" s="23">
        <f t="shared" si="10"/>
        <v>102.4</v>
      </c>
      <c r="D31" s="23">
        <v>2</v>
      </c>
      <c r="E31" s="35">
        <f>'Lot sizes changed'!AK35</f>
        <v>28155.699999999553</v>
      </c>
      <c r="F31" s="33">
        <f>'Lot sizes changed'!AS30</f>
        <v>-72200.599999999889</v>
      </c>
      <c r="G31" s="26"/>
      <c r="H31" s="9">
        <f t="shared" si="6"/>
        <v>10</v>
      </c>
      <c r="I31" s="17">
        <f t="shared" si="7"/>
        <v>102.4</v>
      </c>
      <c r="J31" s="17">
        <f t="shared" si="11"/>
        <v>2</v>
      </c>
      <c r="K31" s="35">
        <f t="shared" si="8"/>
        <v>281.55699999999553</v>
      </c>
      <c r="L31" s="44">
        <f t="shared" si="9"/>
        <v>-722.00599999999895</v>
      </c>
      <c r="M31" s="54"/>
      <c r="N31" s="54"/>
      <c r="O31" s="54"/>
      <c r="P31" s="54"/>
      <c r="Q31" s="54"/>
    </row>
    <row r="32" spans="2:17" x14ac:dyDescent="0.2">
      <c r="B32" s="9">
        <v>11</v>
      </c>
      <c r="C32" s="23">
        <f t="shared" si="10"/>
        <v>204.8</v>
      </c>
      <c r="D32" s="23">
        <v>2</v>
      </c>
      <c r="E32" s="35">
        <f>'Lot sizes changed'!AL35</f>
        <v>56879.279999997256</v>
      </c>
      <c r="F32" s="33">
        <f>'Lot sizes changed'!AS31</f>
        <v>-147902.60000000082</v>
      </c>
      <c r="G32" s="26"/>
      <c r="H32" s="9">
        <f t="shared" si="6"/>
        <v>11</v>
      </c>
      <c r="I32" s="17">
        <f t="shared" si="7"/>
        <v>204.8</v>
      </c>
      <c r="J32" s="17">
        <f t="shared" si="11"/>
        <v>2</v>
      </c>
      <c r="K32" s="35">
        <f t="shared" si="8"/>
        <v>568.79279999997254</v>
      </c>
      <c r="L32" s="44">
        <f t="shared" si="9"/>
        <v>-1479.0260000000083</v>
      </c>
      <c r="M32" s="54"/>
      <c r="N32" s="54"/>
      <c r="O32" s="54"/>
      <c r="P32" s="54"/>
      <c r="Q32" s="54"/>
    </row>
    <row r="33" spans="2:17" ht="16" thickBot="1" x14ac:dyDescent="0.25">
      <c r="B33" s="11">
        <v>12</v>
      </c>
      <c r="C33" s="25">
        <f t="shared" si="10"/>
        <v>409.6</v>
      </c>
      <c r="D33" s="25">
        <v>2</v>
      </c>
      <c r="E33" s="36">
        <f>'Lot sizes changed'!AM35</f>
        <v>106436.90000000066</v>
      </c>
      <c r="F33" s="34">
        <f>'Lot sizes changed'!AS32</f>
        <v>-311662.60000000079</v>
      </c>
      <c r="G33" s="26"/>
      <c r="H33" s="11">
        <f t="shared" si="6"/>
        <v>12</v>
      </c>
      <c r="I33" s="18">
        <f t="shared" si="7"/>
        <v>409.6</v>
      </c>
      <c r="J33" s="18">
        <f t="shared" si="11"/>
        <v>2</v>
      </c>
      <c r="K33" s="36">
        <f t="shared" si="8"/>
        <v>1064.3690000000067</v>
      </c>
      <c r="L33" s="45">
        <f t="shared" si="9"/>
        <v>-3116.6260000000079</v>
      </c>
      <c r="M33" s="54"/>
      <c r="N33" s="54"/>
      <c r="O33" s="54"/>
      <c r="P33" s="54"/>
      <c r="Q33" s="54"/>
    </row>
    <row r="34" spans="2:17" x14ac:dyDescent="0.2">
      <c r="B34" s="28"/>
      <c r="C34" s="28"/>
      <c r="D34" s="28"/>
      <c r="E34" s="28"/>
      <c r="F34" s="28"/>
      <c r="G34" s="26"/>
      <c r="H34" s="26"/>
      <c r="I34" s="26"/>
      <c r="J34" s="26"/>
      <c r="K34" s="26"/>
      <c r="L34" s="26"/>
    </row>
    <row r="35" spans="2:17" x14ac:dyDescent="0.2">
      <c r="B35" s="28"/>
      <c r="C35" s="28"/>
      <c r="D35" s="28"/>
      <c r="E35" s="28"/>
      <c r="F35" s="28"/>
      <c r="G35" s="26"/>
      <c r="H35" s="26"/>
      <c r="I35" s="26"/>
      <c r="J35" s="26"/>
      <c r="K35" s="26"/>
      <c r="L35" s="26"/>
    </row>
    <row r="36" spans="2:17" x14ac:dyDescent="0.2">
      <c r="B36" s="28"/>
      <c r="C36" s="28"/>
      <c r="D36" s="28"/>
      <c r="E36" s="28"/>
      <c r="F36" s="28"/>
      <c r="G36" s="26"/>
      <c r="H36" s="26"/>
      <c r="I36" s="26"/>
      <c r="J36" s="26"/>
      <c r="K36" s="26"/>
      <c r="L36" s="26"/>
    </row>
    <row r="37" spans="2:17" x14ac:dyDescent="0.2">
      <c r="B37" s="28"/>
      <c r="C37" s="28"/>
      <c r="D37" s="28"/>
      <c r="E37" s="28"/>
      <c r="F37" s="28"/>
      <c r="G37" s="26"/>
      <c r="H37" s="26"/>
      <c r="I37" s="26"/>
      <c r="J37" s="26"/>
      <c r="K37" s="26"/>
      <c r="L37" s="26"/>
    </row>
    <row r="38" spans="2:17" x14ac:dyDescent="0.2">
      <c r="B38" s="28"/>
      <c r="C38" s="28"/>
      <c r="D38" s="28"/>
      <c r="E38" s="28"/>
      <c r="F38" s="28"/>
      <c r="G38" s="26"/>
      <c r="H38" s="26"/>
      <c r="I38" s="26"/>
      <c r="J38" s="26"/>
      <c r="K38" s="26"/>
      <c r="L38" s="26"/>
    </row>
    <row r="39" spans="2:17" x14ac:dyDescent="0.2">
      <c r="B39" s="28"/>
      <c r="C39" s="28"/>
      <c r="D39" s="28"/>
      <c r="E39" s="28"/>
      <c r="F39" s="28"/>
      <c r="G39" s="26"/>
      <c r="H39" s="26"/>
      <c r="I39" s="26"/>
      <c r="J39" s="26"/>
      <c r="K39" s="26"/>
      <c r="L39" s="26"/>
    </row>
    <row r="40" spans="2:17" x14ac:dyDescent="0.2">
      <c r="B40" s="28"/>
      <c r="C40" s="28"/>
      <c r="D40" s="28"/>
      <c r="E40" s="28"/>
      <c r="F40" s="28"/>
      <c r="G40" s="26"/>
      <c r="H40" s="26"/>
      <c r="I40" s="26"/>
      <c r="J40" s="26"/>
      <c r="K40" s="26"/>
      <c r="L40" s="26"/>
    </row>
    <row r="41" spans="2:17" x14ac:dyDescent="0.2">
      <c r="B41" s="28"/>
      <c r="C41" s="28"/>
      <c r="D41" s="28"/>
      <c r="E41" s="28"/>
      <c r="F41" s="28"/>
      <c r="G41" s="26"/>
      <c r="H41" s="26"/>
      <c r="I41" s="26"/>
      <c r="J41" s="26"/>
      <c r="K41" s="26"/>
      <c r="L41" s="26"/>
    </row>
    <row r="42" spans="2:17" x14ac:dyDescent="0.2">
      <c r="B42" s="28"/>
      <c r="C42" s="28"/>
      <c r="D42" s="28"/>
      <c r="E42" s="28"/>
      <c r="F42" s="28"/>
      <c r="G42" s="26"/>
      <c r="H42" s="26"/>
      <c r="I42" s="26"/>
      <c r="J42" s="26"/>
      <c r="K42" s="26"/>
      <c r="L42" s="26"/>
    </row>
    <row r="43" spans="2:17" x14ac:dyDescent="0.2">
      <c r="B43" s="28"/>
      <c r="C43" s="28"/>
      <c r="D43" s="28"/>
      <c r="E43" s="28"/>
      <c r="F43" s="28"/>
      <c r="G43" s="26"/>
      <c r="H43" s="26"/>
      <c r="I43" s="26"/>
      <c r="J43" s="26"/>
      <c r="K43" s="26"/>
      <c r="L43" s="26"/>
    </row>
    <row r="44" spans="2:17" x14ac:dyDescent="0.2">
      <c r="B44" s="28"/>
      <c r="C44" s="28"/>
      <c r="D44" s="28"/>
      <c r="E44" s="29"/>
      <c r="F44" s="28"/>
      <c r="G44" s="26"/>
      <c r="H44" s="26"/>
      <c r="I44" s="26"/>
      <c r="J44" s="26"/>
      <c r="K44" s="26"/>
      <c r="L44" s="26"/>
    </row>
    <row r="45" spans="2:17" x14ac:dyDescent="0.2">
      <c r="B45" s="28"/>
      <c r="C45" s="28"/>
      <c r="D45" s="28"/>
      <c r="E45" s="29"/>
      <c r="F45" s="28"/>
      <c r="G45" s="26"/>
      <c r="H45" s="26"/>
      <c r="I45" s="26"/>
      <c r="J45" s="26"/>
      <c r="K45" s="26"/>
      <c r="L45" s="26"/>
    </row>
    <row r="46" spans="2:17" x14ac:dyDescent="0.2">
      <c r="B46" s="28"/>
      <c r="C46" s="28"/>
      <c r="D46" s="28"/>
      <c r="E46" s="28"/>
      <c r="F46" s="28"/>
      <c r="G46" s="26"/>
      <c r="H46" s="26"/>
      <c r="I46" s="26"/>
      <c r="J46" s="26"/>
      <c r="K46" s="26"/>
      <c r="L46" s="26"/>
    </row>
    <row r="47" spans="2:17" x14ac:dyDescent="0.2">
      <c r="B47" s="28"/>
      <c r="C47" s="28"/>
      <c r="D47" s="28"/>
      <c r="E47" s="28"/>
      <c r="F47" s="28"/>
      <c r="G47" s="26"/>
      <c r="H47" s="26"/>
      <c r="I47" s="26"/>
      <c r="J47" s="26"/>
      <c r="K47" s="26"/>
      <c r="L47" s="26"/>
    </row>
    <row r="48" spans="2:17" x14ac:dyDescent="0.2">
      <c r="B48" s="28"/>
      <c r="C48" s="28"/>
      <c r="D48" s="28"/>
      <c r="E48" s="28"/>
      <c r="F48" s="28"/>
      <c r="G48" s="26"/>
      <c r="H48" s="26"/>
      <c r="I48" s="26"/>
      <c r="J48" s="26"/>
      <c r="K48" s="26"/>
      <c r="L48" s="26"/>
    </row>
    <row r="49" spans="2:12" x14ac:dyDescent="0.2">
      <c r="B49" s="28"/>
      <c r="C49" s="28"/>
      <c r="D49" s="28"/>
      <c r="E49" s="28"/>
      <c r="F49" s="28"/>
      <c r="G49" s="26"/>
      <c r="H49" s="26"/>
      <c r="I49" s="26"/>
      <c r="J49" s="26"/>
      <c r="K49" s="26"/>
      <c r="L49" s="26"/>
    </row>
    <row r="50" spans="2:12" x14ac:dyDescent="0.2">
      <c r="B50" s="28"/>
      <c r="C50" s="28"/>
      <c r="D50" s="28"/>
      <c r="E50" s="28"/>
      <c r="F50" s="28"/>
      <c r="G50" s="26"/>
      <c r="H50" s="26"/>
      <c r="I50" s="26"/>
      <c r="J50" s="26"/>
      <c r="K50" s="26"/>
      <c r="L50" s="26"/>
    </row>
    <row r="51" spans="2:12" x14ac:dyDescent="0.2">
      <c r="B51" s="28"/>
      <c r="C51" s="28"/>
      <c r="D51" s="28"/>
      <c r="E51" s="28"/>
      <c r="F51" s="28"/>
      <c r="G51" s="26"/>
      <c r="H51" s="26"/>
      <c r="I51" s="26"/>
      <c r="J51" s="26"/>
      <c r="K51" s="26"/>
      <c r="L51" s="26"/>
    </row>
    <row r="52" spans="2:12" x14ac:dyDescent="0.2">
      <c r="B52" s="28"/>
      <c r="C52" s="28"/>
      <c r="D52" s="28"/>
      <c r="E52" s="28"/>
      <c r="F52" s="28"/>
      <c r="G52" s="26"/>
      <c r="H52" s="26"/>
      <c r="I52" s="26"/>
      <c r="J52" s="26"/>
      <c r="K52" s="26"/>
      <c r="L52" s="26"/>
    </row>
    <row r="53" spans="2:12" x14ac:dyDescent="0.2">
      <c r="B53" s="28"/>
      <c r="C53" s="28"/>
      <c r="D53" s="28"/>
      <c r="E53" s="28"/>
      <c r="F53" s="28"/>
      <c r="G53" s="26"/>
      <c r="H53" s="26"/>
      <c r="I53" s="26"/>
      <c r="J53" s="26"/>
      <c r="K53" s="26"/>
      <c r="L53" s="26"/>
    </row>
    <row r="54" spans="2:12" x14ac:dyDescent="0.2">
      <c r="B54" s="28"/>
      <c r="C54" s="28"/>
      <c r="D54" s="28"/>
      <c r="E54" s="28"/>
      <c r="F54" s="28"/>
      <c r="G54" s="26"/>
      <c r="H54" s="26"/>
      <c r="I54" s="26"/>
      <c r="J54" s="26"/>
      <c r="K54" s="26"/>
      <c r="L54" s="26"/>
    </row>
    <row r="55" spans="2:12" x14ac:dyDescent="0.2">
      <c r="B55" s="28"/>
      <c r="C55" s="28"/>
      <c r="D55" s="28"/>
      <c r="E55" s="28"/>
      <c r="F55" s="28"/>
      <c r="G55" s="26"/>
      <c r="H55" s="26"/>
      <c r="I55" s="26"/>
      <c r="J55" s="26"/>
      <c r="K55" s="26"/>
      <c r="L55" s="26"/>
    </row>
    <row r="56" spans="2:12" x14ac:dyDescent="0.2">
      <c r="B56" s="28"/>
      <c r="C56" s="28"/>
      <c r="D56" s="28"/>
      <c r="E56" s="28"/>
      <c r="F56" s="28"/>
      <c r="G56" s="26"/>
      <c r="H56" s="26"/>
      <c r="I56" s="26"/>
      <c r="J56" s="26"/>
      <c r="K56" s="26"/>
      <c r="L56" s="26"/>
    </row>
    <row r="57" spans="2:12" x14ac:dyDescent="0.2">
      <c r="B57" s="28"/>
      <c r="C57" s="28"/>
      <c r="D57" s="28"/>
      <c r="E57" s="28"/>
      <c r="F57" s="28"/>
      <c r="G57" s="26"/>
      <c r="H57" s="26"/>
      <c r="I57" s="26"/>
      <c r="J57" s="26"/>
      <c r="K57" s="26"/>
      <c r="L57" s="26"/>
    </row>
    <row r="58" spans="2:12" x14ac:dyDescent="0.2">
      <c r="B58" s="28"/>
      <c r="C58" s="28"/>
      <c r="D58" s="28"/>
      <c r="E58" s="28"/>
      <c r="F58" s="28"/>
      <c r="G58" s="26"/>
      <c r="H58" s="26"/>
      <c r="I58" s="26"/>
      <c r="J58" s="26"/>
      <c r="K58" s="26"/>
      <c r="L58" s="26"/>
    </row>
    <row r="59" spans="2:12" x14ac:dyDescent="0.2">
      <c r="B59" s="28"/>
      <c r="C59" s="28"/>
      <c r="D59" s="28"/>
      <c r="E59" s="28"/>
      <c r="F59" s="28"/>
      <c r="G59" s="26"/>
      <c r="H59" s="26"/>
      <c r="I59" s="26"/>
      <c r="J59" s="26"/>
      <c r="K59" s="26"/>
      <c r="L59" s="26"/>
    </row>
    <row r="60" spans="2:12" x14ac:dyDescent="0.2">
      <c r="B60" s="28"/>
      <c r="C60" s="28"/>
      <c r="D60" s="28"/>
      <c r="E60" s="28"/>
      <c r="F60" s="28"/>
      <c r="G60" s="26"/>
      <c r="H60" s="26"/>
      <c r="I60" s="26"/>
      <c r="J60" s="26"/>
      <c r="K60" s="26"/>
      <c r="L60" s="26"/>
    </row>
    <row r="61" spans="2:12" x14ac:dyDescent="0.2">
      <c r="B61" s="28"/>
      <c r="C61" s="28"/>
      <c r="D61" s="28"/>
      <c r="E61" s="28"/>
      <c r="F61" s="28"/>
      <c r="G61" s="26"/>
      <c r="H61" s="26"/>
      <c r="I61" s="26"/>
      <c r="J61" s="26"/>
      <c r="K61" s="26"/>
      <c r="L61" s="26"/>
    </row>
    <row r="62" spans="2:12" x14ac:dyDescent="0.2">
      <c r="B62" s="28"/>
      <c r="C62" s="28"/>
      <c r="D62" s="28"/>
      <c r="E62" s="28"/>
      <c r="F62" s="28"/>
      <c r="G62" s="26"/>
      <c r="H62" s="26"/>
      <c r="I62" s="26"/>
      <c r="J62" s="26"/>
      <c r="K62" s="26"/>
      <c r="L62" s="26"/>
    </row>
    <row r="63" spans="2:12" x14ac:dyDescent="0.2">
      <c r="B63" s="28"/>
      <c r="C63" s="28"/>
      <c r="D63" s="28"/>
      <c r="E63" s="28"/>
      <c r="F63" s="28"/>
      <c r="G63" s="26"/>
      <c r="H63" s="26"/>
      <c r="I63" s="26"/>
      <c r="J63" s="26"/>
      <c r="K63" s="26"/>
      <c r="L63" s="26"/>
    </row>
    <row r="64" spans="2:12" x14ac:dyDescent="0.2">
      <c r="B64" s="28"/>
      <c r="C64" s="28"/>
      <c r="D64" s="28"/>
      <c r="E64" s="28"/>
      <c r="F64" s="28"/>
      <c r="G64" s="26"/>
      <c r="H64" s="26"/>
      <c r="I64" s="26"/>
      <c r="J64" s="26"/>
      <c r="K64" s="26"/>
      <c r="L64" s="26"/>
    </row>
    <row r="65" spans="2:12" x14ac:dyDescent="0.2">
      <c r="B65" s="28"/>
      <c r="C65" s="28"/>
      <c r="D65" s="28"/>
      <c r="E65" s="28"/>
      <c r="F65" s="28"/>
      <c r="G65" s="26"/>
      <c r="H65" s="26"/>
      <c r="I65" s="26"/>
      <c r="J65" s="26"/>
      <c r="K65" s="26"/>
      <c r="L65" s="26"/>
    </row>
    <row r="66" spans="2:12" x14ac:dyDescent="0.2">
      <c r="B66" s="28"/>
      <c r="C66" s="28"/>
      <c r="D66" s="28"/>
      <c r="E66" s="28"/>
      <c r="F66" s="28"/>
      <c r="G66" s="26"/>
      <c r="H66" s="26"/>
      <c r="I66" s="26"/>
      <c r="J66" s="26"/>
      <c r="K66" s="26"/>
      <c r="L66" s="26"/>
    </row>
    <row r="67" spans="2:12" x14ac:dyDescent="0.2">
      <c r="B67" s="28"/>
      <c r="C67" s="28"/>
      <c r="D67" s="28"/>
      <c r="E67" s="28"/>
      <c r="F67" s="28"/>
      <c r="G67" s="26"/>
      <c r="H67" s="26"/>
      <c r="I67" s="26"/>
      <c r="J67" s="26"/>
      <c r="K67" s="26"/>
      <c r="L67" s="26"/>
    </row>
    <row r="68" spans="2:12" x14ac:dyDescent="0.2">
      <c r="B68" s="28"/>
      <c r="C68" s="28"/>
      <c r="D68" s="28"/>
      <c r="E68" s="28"/>
      <c r="F68" s="28"/>
      <c r="G68" s="26"/>
      <c r="H68" s="26"/>
      <c r="I68" s="26"/>
      <c r="J68" s="26"/>
      <c r="K68" s="26"/>
      <c r="L68" s="26"/>
    </row>
    <row r="69" spans="2:12" x14ac:dyDescent="0.2">
      <c r="B69" s="28"/>
      <c r="C69" s="28"/>
      <c r="D69" s="28"/>
      <c r="E69" s="28"/>
      <c r="F69" s="28"/>
      <c r="G69" s="26"/>
      <c r="H69" s="26"/>
      <c r="I69" s="26"/>
      <c r="J69" s="26"/>
      <c r="K69" s="26"/>
      <c r="L69" s="26"/>
    </row>
    <row r="70" spans="2:12" x14ac:dyDescent="0.2">
      <c r="B70" s="28"/>
      <c r="C70" s="28"/>
      <c r="D70" s="28"/>
      <c r="E70" s="28"/>
      <c r="F70" s="28"/>
      <c r="G70" s="26"/>
      <c r="H70" s="26"/>
      <c r="I70" s="26"/>
      <c r="J70" s="26"/>
      <c r="K70" s="26"/>
      <c r="L70" s="26"/>
    </row>
    <row r="71" spans="2:12" x14ac:dyDescent="0.2">
      <c r="B71" s="28"/>
      <c r="C71" s="28"/>
      <c r="D71" s="28"/>
      <c r="E71" s="28"/>
      <c r="F71" s="28"/>
      <c r="G71" s="26"/>
      <c r="H71" s="26"/>
      <c r="I71" s="26"/>
      <c r="J71" s="26"/>
      <c r="K71" s="26"/>
      <c r="L71" s="26"/>
    </row>
    <row r="72" spans="2:12" x14ac:dyDescent="0.2">
      <c r="B72" s="28"/>
      <c r="C72" s="28"/>
      <c r="D72" s="28"/>
      <c r="E72" s="28"/>
      <c r="F72" s="28"/>
      <c r="G72" s="26"/>
      <c r="H72" s="26"/>
      <c r="I72" s="26"/>
      <c r="J72" s="26"/>
      <c r="K72" s="26"/>
      <c r="L72" s="26"/>
    </row>
    <row r="73" spans="2:12" x14ac:dyDescent="0.2">
      <c r="B73" s="28"/>
      <c r="C73" s="28"/>
      <c r="D73" s="28"/>
      <c r="E73" s="28"/>
      <c r="F73" s="28"/>
      <c r="G73" s="26"/>
      <c r="H73" s="26"/>
      <c r="I73" s="26"/>
      <c r="J73" s="26"/>
      <c r="K73" s="26"/>
      <c r="L73" s="26"/>
    </row>
    <row r="74" spans="2:12" x14ac:dyDescent="0.2">
      <c r="B74" s="28"/>
      <c r="C74" s="28"/>
      <c r="D74" s="28"/>
      <c r="E74" s="28"/>
      <c r="F74" s="28"/>
      <c r="G74" s="26"/>
      <c r="H74" s="26"/>
      <c r="I74" s="26"/>
      <c r="J74" s="26"/>
      <c r="K74" s="26"/>
      <c r="L74" s="26"/>
    </row>
    <row r="75" spans="2:12" x14ac:dyDescent="0.2">
      <c r="B75" s="28"/>
      <c r="C75" s="28"/>
      <c r="D75" s="28"/>
      <c r="E75" s="28"/>
      <c r="F75" s="28"/>
      <c r="G75" s="26"/>
      <c r="H75" s="26"/>
      <c r="I75" s="26"/>
      <c r="J75" s="26"/>
      <c r="K75" s="26"/>
      <c r="L75" s="26"/>
    </row>
    <row r="76" spans="2:12" x14ac:dyDescent="0.2">
      <c r="B76" s="28"/>
      <c r="C76" s="28"/>
      <c r="D76" s="28"/>
      <c r="E76" s="28"/>
      <c r="F76" s="28"/>
      <c r="G76" s="26"/>
      <c r="H76" s="26"/>
      <c r="I76" s="26"/>
      <c r="J76" s="26"/>
      <c r="K76" s="26"/>
      <c r="L76" s="26"/>
    </row>
    <row r="77" spans="2:12" x14ac:dyDescent="0.2">
      <c r="B77" s="28"/>
      <c r="C77" s="28"/>
      <c r="D77" s="28"/>
      <c r="E77" s="28"/>
      <c r="F77" s="28"/>
      <c r="G77" s="26"/>
      <c r="H77" s="26"/>
      <c r="I77" s="26"/>
      <c r="J77" s="26"/>
      <c r="K77" s="26"/>
      <c r="L77" s="26"/>
    </row>
    <row r="78" spans="2:12" x14ac:dyDescent="0.2">
      <c r="B78" s="28"/>
      <c r="C78" s="28"/>
      <c r="D78" s="28"/>
      <c r="E78" s="28"/>
      <c r="F78" s="28"/>
      <c r="G78" s="26"/>
      <c r="H78" s="26"/>
      <c r="I78" s="26"/>
      <c r="J78" s="26"/>
      <c r="K78" s="26"/>
      <c r="L78" s="26"/>
    </row>
    <row r="79" spans="2:12" x14ac:dyDescent="0.2">
      <c r="B79" s="28"/>
      <c r="C79" s="28"/>
      <c r="D79" s="28"/>
      <c r="E79" s="28"/>
      <c r="F79" s="28"/>
      <c r="G79" s="26"/>
      <c r="H79" s="26"/>
      <c r="I79" s="26"/>
      <c r="J79" s="26"/>
      <c r="K79" s="26"/>
      <c r="L79" s="26"/>
    </row>
    <row r="80" spans="2:12" x14ac:dyDescent="0.2">
      <c r="B80" s="28"/>
      <c r="C80" s="28"/>
      <c r="D80" s="28"/>
      <c r="E80" s="28"/>
      <c r="F80" s="28"/>
      <c r="G80" s="26"/>
      <c r="H80" s="26"/>
      <c r="I80" s="26"/>
      <c r="J80" s="26"/>
      <c r="K80" s="26"/>
      <c r="L80" s="26"/>
    </row>
    <row r="81" spans="2:12" x14ac:dyDescent="0.2">
      <c r="B81" s="28"/>
      <c r="C81" s="28"/>
      <c r="D81" s="28"/>
      <c r="E81" s="28"/>
      <c r="F81" s="28"/>
      <c r="G81" s="26"/>
      <c r="H81" s="26"/>
      <c r="I81" s="26"/>
      <c r="J81" s="26"/>
      <c r="K81" s="26"/>
      <c r="L81" s="26"/>
    </row>
    <row r="82" spans="2:12" x14ac:dyDescent="0.2">
      <c r="B82" s="28"/>
      <c r="C82" s="28"/>
      <c r="D82" s="28"/>
      <c r="E82" s="28"/>
      <c r="F82" s="28"/>
      <c r="G82" s="26"/>
      <c r="H82" s="26"/>
      <c r="I82" s="26"/>
      <c r="J82" s="26"/>
      <c r="K82" s="26"/>
      <c r="L82" s="26"/>
    </row>
  </sheetData>
  <mergeCells count="11">
    <mergeCell ref="B2:F2"/>
    <mergeCell ref="H2:L2"/>
    <mergeCell ref="B1:L1"/>
    <mergeCell ref="M3:Q16"/>
    <mergeCell ref="M20:Q33"/>
    <mergeCell ref="H20:L20"/>
    <mergeCell ref="B20:F20"/>
    <mergeCell ref="B19:F19"/>
    <mergeCell ref="H19:L19"/>
    <mergeCell ref="B3:F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Lot sizes original</vt:lpstr>
      <vt:lpstr>Lot sizes changed</vt:lpstr>
      <vt:lpstr>Exposure</vt:lpstr>
    </vt:vector>
  </TitlesOfParts>
  <Company>Sibanye-Stillwater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Olivier</dc:creator>
  <cp:lastModifiedBy>Microsoft Office User</cp:lastModifiedBy>
  <dcterms:created xsi:type="dcterms:W3CDTF">2021-06-03T07:01:25Z</dcterms:created>
  <dcterms:modified xsi:type="dcterms:W3CDTF">2021-07-14T08:27:18Z</dcterms:modified>
</cp:coreProperties>
</file>